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Zvonimir Kalčik\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G306" i="9"/>
  <c r="F306" i="9"/>
  <c r="B306" i="9"/>
  <c r="H305" i="9"/>
  <c r="G305" i="9"/>
  <c r="F305" i="9"/>
  <c r="E305" i="9"/>
  <c r="B305" i="9" s="1"/>
  <c r="H304" i="9"/>
  <c r="E304" i="9" s="1"/>
  <c r="G304" i="9"/>
  <c r="F304" i="9"/>
  <c r="B304" i="9"/>
  <c r="H303" i="9"/>
  <c r="G303" i="9"/>
  <c r="F303" i="9"/>
  <c r="E303" i="9"/>
  <c r="B303" i="9" s="1"/>
  <c r="H302" i="9"/>
  <c r="E302" i="9" s="1"/>
  <c r="B302" i="9" s="1"/>
  <c r="G302" i="9"/>
  <c r="F302" i="9"/>
  <c r="H301" i="9"/>
  <c r="G301" i="9"/>
  <c r="F301" i="9"/>
  <c r="E301" i="9"/>
  <c r="B301" i="9" s="1"/>
  <c r="H300" i="9"/>
  <c r="G300" i="9"/>
  <c r="F300" i="9"/>
  <c r="H299" i="9"/>
  <c r="G299" i="9"/>
  <c r="F299" i="9"/>
  <c r="H298" i="9"/>
  <c r="E298" i="9" s="1"/>
  <c r="G298" i="9"/>
  <c r="F298" i="9"/>
  <c r="B298" i="9"/>
  <c r="H297" i="9"/>
  <c r="G297" i="9"/>
  <c r="E297" i="9" s="1"/>
  <c r="B297" i="9" s="1"/>
  <c r="F297" i="9"/>
  <c r="H296" i="9"/>
  <c r="E296" i="9" s="1"/>
  <c r="G296" i="9"/>
  <c r="F296" i="9"/>
  <c r="B296" i="9"/>
  <c r="H295" i="9"/>
  <c r="G295" i="9"/>
  <c r="F295" i="9"/>
  <c r="H294" i="9"/>
  <c r="E294" i="9" s="1"/>
  <c r="G294" i="9"/>
  <c r="F294" i="9"/>
  <c r="B294" i="9"/>
  <c r="H293" i="9"/>
  <c r="G293" i="9"/>
  <c r="E293" i="9" s="1"/>
  <c r="B293" i="9" s="1"/>
  <c r="F293" i="9"/>
  <c r="H292" i="9"/>
  <c r="E292" i="9" s="1"/>
  <c r="B292" i="9" s="1"/>
  <c r="G292" i="9"/>
  <c r="F292" i="9"/>
  <c r="H291" i="9"/>
  <c r="G291" i="9"/>
  <c r="F291" i="9"/>
  <c r="E291" i="9"/>
  <c r="B291" i="9" s="1"/>
  <c r="F290" i="9"/>
  <c r="F289" i="9"/>
  <c r="H288" i="9"/>
  <c r="E288" i="9" s="1"/>
  <c r="G288" i="9"/>
  <c r="F288" i="9"/>
  <c r="B288" i="9"/>
  <c r="H287" i="9"/>
  <c r="G287" i="9"/>
  <c r="F287" i="9"/>
  <c r="H286" i="9"/>
  <c r="E286" i="9" s="1"/>
  <c r="B286" i="9" s="1"/>
  <c r="G286" i="9"/>
  <c r="F286" i="9"/>
  <c r="H285" i="9"/>
  <c r="G285" i="9"/>
  <c r="F285" i="9"/>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s="1"/>
  <c r="B217" i="9" s="1"/>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E33" i="9" s="1"/>
  <c r="B33" i="9" s="1"/>
  <c r="F33" i="9"/>
  <c r="H32" i="9"/>
  <c r="G32" i="9"/>
  <c r="F32" i="9"/>
  <c r="H31" i="9"/>
  <c r="G31" i="9"/>
  <c r="F31" i="9"/>
  <c r="E31" i="9"/>
  <c r="B31" i="9" s="1"/>
  <c r="H30" i="9"/>
  <c r="E30" i="9" s="1"/>
  <c r="B30" i="9" s="1"/>
  <c r="G30" i="9"/>
  <c r="F30" i="9"/>
  <c r="H29" i="9"/>
  <c r="G29" i="9"/>
  <c r="F29" i="9"/>
  <c r="E29" i="9"/>
  <c r="B29" i="9" s="1"/>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50" i="8"/>
  <c r="D49" i="8" s="1"/>
  <c r="D44" i="8"/>
  <c r="D43" i="8" s="1"/>
  <c r="I35" i="3" s="1"/>
  <c r="D36" i="8"/>
  <c r="D26" i="8"/>
  <c r="D24" i="8" s="1"/>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D238"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20" i="4" s="1"/>
  <c r="E635"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E408"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I23" i="3"/>
  <c r="G23" i="3"/>
  <c r="B23" i="3"/>
  <c r="G22" i="3"/>
  <c r="B22" i="3"/>
  <c r="G21" i="3"/>
  <c r="B21" i="3"/>
  <c r="I20" i="3"/>
  <c r="H20"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G1509" i="1"/>
  <c r="C1509" i="1"/>
  <c r="H1509" i="1" s="1"/>
  <c r="C1508" i="1"/>
  <c r="H1508" i="1" s="1"/>
  <c r="G1507" i="1"/>
  <c r="C1507" i="1"/>
  <c r="H1507" i="1" s="1"/>
  <c r="C1506" i="1"/>
  <c r="H1506" i="1" s="1"/>
  <c r="G1505" i="1"/>
  <c r="C1505" i="1"/>
  <c r="H1505" i="1" s="1"/>
  <c r="C1504" i="1"/>
  <c r="H1504" i="1" s="1"/>
  <c r="G1503" i="1"/>
  <c r="C1503" i="1"/>
  <c r="H1503" i="1" s="1"/>
  <c r="C1502" i="1"/>
  <c r="H1502" i="1" s="1"/>
  <c r="G1501" i="1"/>
  <c r="C1501" i="1"/>
  <c r="H1501" i="1" s="1"/>
  <c r="C1500" i="1"/>
  <c r="H1500" i="1" s="1"/>
  <c r="G1499" i="1"/>
  <c r="C1499" i="1"/>
  <c r="H1499"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G1485" i="1"/>
  <c r="C1485" i="1"/>
  <c r="H1485" i="1" s="1"/>
  <c r="C1484" i="1"/>
  <c r="H1484" i="1" s="1"/>
  <c r="G1483" i="1"/>
  <c r="C1483" i="1"/>
  <c r="H1483" i="1" s="1"/>
  <c r="C1482" i="1"/>
  <c r="H1482" i="1" s="1"/>
  <c r="G1481" i="1"/>
  <c r="C1481" i="1"/>
  <c r="H1481"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H1116" i="1" s="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D996" i="1"/>
  <c r="C996" i="1"/>
  <c r="G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G828" i="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C638" i="1"/>
  <c r="H638" i="1" s="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D441" i="1"/>
  <c r="H441" i="1" s="1"/>
  <c r="C441" i="1"/>
  <c r="G441" i="1" s="1"/>
  <c r="D440" i="1"/>
  <c r="H440" i="1" s="1"/>
  <c r="C440" i="1"/>
  <c r="G440" i="1" s="1"/>
  <c r="D439" i="1"/>
  <c r="H439" i="1" s="1"/>
  <c r="C439" i="1"/>
  <c r="G439" i="1" s="1"/>
  <c r="H438" i="1"/>
  <c r="D438" i="1"/>
  <c r="C438" i="1"/>
  <c r="G438" i="1" s="1"/>
  <c r="D437" i="1"/>
  <c r="H437" i="1" s="1"/>
  <c r="C437" i="1"/>
  <c r="G437" i="1" s="1"/>
  <c r="D436" i="1"/>
  <c r="H436" i="1" s="1"/>
  <c r="C436" i="1"/>
  <c r="G436" i="1" s="1"/>
  <c r="H435" i="1"/>
  <c r="D435" i="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H429" i="1"/>
  <c r="D429" i="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H419" i="1"/>
  <c r="D419" i="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3"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H389" i="1"/>
  <c r="D389" i="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H382" i="1"/>
  <c r="D382" i="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H366" i="1"/>
  <c r="D366" i="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H352" i="1"/>
  <c r="D352" i="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H345" i="1" s="1"/>
  <c r="C345" i="1"/>
  <c r="G345"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H334" i="1"/>
  <c r="D334" i="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H328" i="1"/>
  <c r="D328" i="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H315" i="1"/>
  <c r="D315" i="1"/>
  <c r="C315" i="1"/>
  <c r="G315" i="1" s="1"/>
  <c r="D314" i="1"/>
  <c r="H314" i="1" s="1"/>
  <c r="C314" i="1"/>
  <c r="G314" i="1" s="1"/>
  <c r="D313" i="1"/>
  <c r="H313" i="1" s="1"/>
  <c r="C313" i="1"/>
  <c r="G313" i="1" s="1"/>
  <c r="D312" i="1"/>
  <c r="H312" i="1" s="1"/>
  <c r="C312" i="1"/>
  <c r="G312" i="1" s="1"/>
  <c r="H311" i="1"/>
  <c r="D311" i="1"/>
  <c r="C311" i="1"/>
  <c r="G311" i="1" s="1"/>
  <c r="D310" i="1"/>
  <c r="H310" i="1" s="1"/>
  <c r="C310" i="1"/>
  <c r="G310" i="1" s="1"/>
  <c r="D309" i="1"/>
  <c r="H309" i="1" s="1"/>
  <c r="C309" i="1"/>
  <c r="G309" i="1" s="1"/>
  <c r="H308" i="1"/>
  <c r="D308" i="1"/>
  <c r="C308" i="1"/>
  <c r="G308" i="1" s="1"/>
  <c r="D307" i="1"/>
  <c r="H307" i="1" s="1"/>
  <c r="C307" i="1"/>
  <c r="G307" i="1" s="1"/>
  <c r="D306" i="1"/>
  <c r="H306" i="1" s="1"/>
  <c r="C306" i="1"/>
  <c r="G306" i="1" s="1"/>
  <c r="D305" i="1"/>
  <c r="H305" i="1" s="1"/>
  <c r="C305" i="1"/>
  <c r="G305" i="1" s="1"/>
  <c r="D304" i="1"/>
  <c r="H304" i="1" s="1"/>
  <c r="C304" i="1"/>
  <c r="G304" i="1" s="1"/>
  <c r="H303" i="1"/>
  <c r="D303" i="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H293" i="1" s="1"/>
  <c r="C293" i="1"/>
  <c r="G293" i="1" s="1"/>
  <c r="D292" i="1"/>
  <c r="H292" i="1" s="1"/>
  <c r="C292" i="1"/>
  <c r="G292" i="1" s="1"/>
  <c r="D291" i="1"/>
  <c r="H291" i="1" s="1"/>
  <c r="C291" i="1"/>
  <c r="G291" i="1" s="1"/>
  <c r="D290" i="1"/>
  <c r="H290" i="1" s="1"/>
  <c r="C290" i="1"/>
  <c r="G290" i="1" s="1"/>
  <c r="H289" i="1"/>
  <c r="D289" i="1"/>
  <c r="C289" i="1"/>
  <c r="G289" i="1" s="1"/>
  <c r="D288" i="1"/>
  <c r="H288" i="1" s="1"/>
  <c r="C288" i="1"/>
  <c r="G288" i="1" s="1"/>
  <c r="D284" i="1"/>
  <c r="H284" i="1" s="1"/>
  <c r="C284" i="1"/>
  <c r="G284" i="1" s="1"/>
  <c r="D283" i="1"/>
  <c r="H283" i="1" s="1"/>
  <c r="C283" i="1"/>
  <c r="G283" i="1" s="1"/>
  <c r="D282" i="1"/>
  <c r="H282" i="1" s="1"/>
  <c r="C282" i="1"/>
  <c r="G282" i="1" s="1"/>
  <c r="H281" i="1"/>
  <c r="D281" i="1"/>
  <c r="C281" i="1"/>
  <c r="G281" i="1" s="1"/>
  <c r="D280" i="1"/>
  <c r="H280" i="1" s="1"/>
  <c r="C280" i="1"/>
  <c r="G280" i="1" s="1"/>
  <c r="D279" i="1"/>
  <c r="H279" i="1" s="1"/>
  <c r="C279" i="1"/>
  <c r="G279" i="1" s="1"/>
  <c r="H278" i="1"/>
  <c r="D278" i="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H271" i="1"/>
  <c r="D271" i="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H255" i="1"/>
  <c r="D255" i="1"/>
  <c r="C255" i="1"/>
  <c r="G255" i="1" s="1"/>
  <c r="D254" i="1"/>
  <c r="H254" i="1" s="1"/>
  <c r="C254" i="1"/>
  <c r="G254" i="1" s="1"/>
  <c r="D253" i="1"/>
  <c r="H253" i="1" s="1"/>
  <c r="C253" i="1"/>
  <c r="G253" i="1" s="1"/>
  <c r="D252" i="1"/>
  <c r="H252" i="1" s="1"/>
  <c r="C252" i="1"/>
  <c r="G252" i="1" s="1"/>
  <c r="H251" i="1"/>
  <c r="D251" i="1"/>
  <c r="C251" i="1"/>
  <c r="G251" i="1" s="1"/>
  <c r="D250" i="1"/>
  <c r="H250" i="1" s="1"/>
  <c r="C250" i="1"/>
  <c r="G250" i="1" s="1"/>
  <c r="D249" i="1"/>
  <c r="H249" i="1" s="1"/>
  <c r="C249" i="1"/>
  <c r="G249" i="1" s="1"/>
  <c r="D248" i="1"/>
  <c r="H248" i="1" s="1"/>
  <c r="C248" i="1"/>
  <c r="G248" i="1" s="1"/>
  <c r="H247" i="1"/>
  <c r="D247" i="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H222" i="1"/>
  <c r="D222" i="1"/>
  <c r="C222" i="1"/>
  <c r="G222" i="1" s="1"/>
  <c r="D221" i="1"/>
  <c r="H221" i="1" s="1"/>
  <c r="C221" i="1"/>
  <c r="G221" i="1" s="1"/>
  <c r="D220" i="1"/>
  <c r="H220" i="1" s="1"/>
  <c r="C220" i="1"/>
  <c r="G220" i="1" s="1"/>
  <c r="D219" i="1"/>
  <c r="H219" i="1" s="1"/>
  <c r="C219" i="1"/>
  <c r="G219" i="1" s="1"/>
  <c r="H218" i="1"/>
  <c r="D218" i="1"/>
  <c r="C218" i="1"/>
  <c r="G218" i="1" s="1"/>
  <c r="D217" i="1"/>
  <c r="H217" i="1" s="1"/>
  <c r="C217" i="1"/>
  <c r="G217" i="1" s="1"/>
  <c r="D216" i="1"/>
  <c r="H216" i="1" s="1"/>
  <c r="C216" i="1"/>
  <c r="G216" i="1" s="1"/>
  <c r="H215" i="1"/>
  <c r="D215" i="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H206" i="1"/>
  <c r="D206" i="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H190" i="1"/>
  <c r="D190" i="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H184" i="1"/>
  <c r="D184" i="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H178" i="1"/>
  <c r="D178" i="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H150" i="1"/>
  <c r="D150" i="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H140" i="1"/>
  <c r="D140" i="1"/>
  <c r="C140" i="1"/>
  <c r="G140" i="1" s="1"/>
  <c r="D139" i="1"/>
  <c r="H139" i="1" s="1"/>
  <c r="C139" i="1"/>
  <c r="G139" i="1" s="1"/>
  <c r="D138" i="1"/>
  <c r="H138" i="1" s="1"/>
  <c r="C138" i="1"/>
  <c r="G138" i="1" s="1"/>
  <c r="H137" i="1"/>
  <c r="D137" i="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H131" i="1"/>
  <c r="D131" i="1"/>
  <c r="C131" i="1"/>
  <c r="G131" i="1" s="1"/>
  <c r="D130" i="1"/>
  <c r="H130" i="1" s="1"/>
  <c r="C130" i="1"/>
  <c r="G130" i="1" s="1"/>
  <c r="D129" i="1"/>
  <c r="H129" i="1" s="1"/>
  <c r="C129" i="1"/>
  <c r="G129" i="1" s="1"/>
  <c r="D128" i="1"/>
  <c r="H128" i="1" s="1"/>
  <c r="C128" i="1"/>
  <c r="G128" i="1" s="1"/>
  <c r="D127" i="1"/>
  <c r="H127" i="1" s="1"/>
  <c r="C127" i="1"/>
  <c r="G127" i="1" s="1"/>
  <c r="H126" i="1"/>
  <c r="D126" i="1"/>
  <c r="C126" i="1"/>
  <c r="G126" i="1" s="1"/>
  <c r="D125" i="1"/>
  <c r="H125" i="1" s="1"/>
  <c r="C125" i="1"/>
  <c r="G125" i="1" s="1"/>
  <c r="D124" i="1"/>
  <c r="H124" i="1" s="1"/>
  <c r="C124" i="1"/>
  <c r="G124" i="1" s="1"/>
  <c r="D123" i="1"/>
  <c r="H123" i="1" s="1"/>
  <c r="C123" i="1"/>
  <c r="G123" i="1" s="1"/>
  <c r="D122" i="1"/>
  <c r="H122" i="1" s="1"/>
  <c r="C122" i="1"/>
  <c r="G122" i="1" s="1"/>
  <c r="H121" i="1"/>
  <c r="D121" i="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H111" i="1"/>
  <c r="D111" i="1"/>
  <c r="C111" i="1"/>
  <c r="G111" i="1" s="1"/>
  <c r="D110" i="1"/>
  <c r="H110" i="1" s="1"/>
  <c r="C110" i="1"/>
  <c r="G110" i="1" s="1"/>
  <c r="D109" i="1"/>
  <c r="H109" i="1" s="1"/>
  <c r="C109" i="1"/>
  <c r="G109" i="1" s="1"/>
  <c r="H108" i="1"/>
  <c r="D108" i="1"/>
  <c r="C108" i="1"/>
  <c r="G108" i="1" s="1"/>
  <c r="D107" i="1"/>
  <c r="H107" i="1" s="1"/>
  <c r="C107" i="1"/>
  <c r="G107" i="1" s="1"/>
  <c r="D106" i="1"/>
  <c r="H106" i="1" s="1"/>
  <c r="C106" i="1"/>
  <c r="G106" i="1" s="1"/>
  <c r="D105" i="1"/>
  <c r="H105" i="1" s="1"/>
  <c r="C105" i="1"/>
  <c r="G105" i="1" s="1"/>
  <c r="H104" i="1"/>
  <c r="D104" i="1"/>
  <c r="C104" i="1"/>
  <c r="G104" i="1" s="1"/>
  <c r="D103" i="1"/>
  <c r="H103" i="1" s="1"/>
  <c r="C103" i="1"/>
  <c r="G103" i="1" s="1"/>
  <c r="D102" i="1"/>
  <c r="H102" i="1" s="1"/>
  <c r="C102" i="1"/>
  <c r="G102" i="1" s="1"/>
  <c r="H101" i="1"/>
  <c r="D101" i="1"/>
  <c r="C101" i="1"/>
  <c r="G101" i="1" s="1"/>
  <c r="D100" i="1"/>
  <c r="H100" i="1" s="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H87" i="1"/>
  <c r="D87" i="1"/>
  <c r="C87" i="1"/>
  <c r="G87" i="1" s="1"/>
  <c r="D86" i="1"/>
  <c r="H86" i="1" s="1"/>
  <c r="C86" i="1"/>
  <c r="G86" i="1" s="1"/>
  <c r="D85" i="1"/>
  <c r="H85" i="1" s="1"/>
  <c r="C85" i="1"/>
  <c r="G85" i="1" s="1"/>
  <c r="D84" i="1"/>
  <c r="H84" i="1" s="1"/>
  <c r="C84" i="1"/>
  <c r="G84" i="1" s="1"/>
  <c r="D83" i="1"/>
  <c r="H83" i="1" s="1"/>
  <c r="C83" i="1"/>
  <c r="G83" i="1" s="1"/>
  <c r="H82" i="1"/>
  <c r="D82" i="1"/>
  <c r="C82" i="1"/>
  <c r="G82" i="1" s="1"/>
  <c r="D81" i="1"/>
  <c r="H81" i="1" s="1"/>
  <c r="C81" i="1"/>
  <c r="G81" i="1" s="1"/>
  <c r="D80" i="1"/>
  <c r="H80" i="1" s="1"/>
  <c r="C80" i="1"/>
  <c r="G80" i="1" s="1"/>
  <c r="H79" i="1"/>
  <c r="D79" i="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H68" i="1"/>
  <c r="D68" i="1"/>
  <c r="C68" i="1"/>
  <c r="G68" i="1" s="1"/>
  <c r="D67" i="1"/>
  <c r="H67" i="1" s="1"/>
  <c r="C67" i="1"/>
  <c r="G67" i="1" s="1"/>
  <c r="D66" i="1"/>
  <c r="H66" i="1" s="1"/>
  <c r="C66" i="1"/>
  <c r="G66" i="1" s="1"/>
  <c r="H65" i="1"/>
  <c r="D65" i="1"/>
  <c r="C65" i="1"/>
  <c r="G65" i="1" s="1"/>
  <c r="D64" i="1"/>
  <c r="H64" i="1" s="1"/>
  <c r="C64" i="1"/>
  <c r="G64" i="1" s="1"/>
  <c r="D63" i="1"/>
  <c r="H63" i="1" s="1"/>
  <c r="C63" i="1"/>
  <c r="G63" i="1" s="1"/>
  <c r="H62" i="1"/>
  <c r="D62" i="1"/>
  <c r="C62" i="1"/>
  <c r="G62" i="1" s="1"/>
  <c r="D61" i="1"/>
  <c r="H61" i="1" s="1"/>
  <c r="C61" i="1"/>
  <c r="G61" i="1" s="1"/>
  <c r="D60" i="1"/>
  <c r="H60" i="1" s="1"/>
  <c r="C60" i="1"/>
  <c r="G60" i="1" s="1"/>
  <c r="D59" i="1"/>
  <c r="H59" i="1" s="1"/>
  <c r="C59" i="1"/>
  <c r="G59" i="1" s="1"/>
  <c r="D58" i="1"/>
  <c r="H58" i="1" s="1"/>
  <c r="C58" i="1"/>
  <c r="G58" i="1" s="1"/>
  <c r="H57" i="1"/>
  <c r="D57" i="1"/>
  <c r="C57" i="1"/>
  <c r="G57" i="1" s="1"/>
  <c r="D56" i="1"/>
  <c r="H56" i="1" s="1"/>
  <c r="C56" i="1"/>
  <c r="G56" i="1" s="1"/>
  <c r="D55" i="1"/>
  <c r="H55" i="1" s="1"/>
  <c r="C55" i="1"/>
  <c r="G55" i="1" s="1"/>
  <c r="D54" i="1"/>
  <c r="H54" i="1" s="1"/>
  <c r="C54" i="1"/>
  <c r="G54" i="1" s="1"/>
  <c r="H53" i="1"/>
  <c r="D53" i="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H44" i="1"/>
  <c r="D44" i="1"/>
  <c r="C44" i="1"/>
  <c r="G44" i="1" s="1"/>
  <c r="D43" i="1"/>
  <c r="H43" i="1" s="1"/>
  <c r="C43" i="1"/>
  <c r="G43" i="1" s="1"/>
  <c r="D42" i="1"/>
  <c r="H42" i="1" s="1"/>
  <c r="C42" i="1"/>
  <c r="G42" i="1" s="1"/>
  <c r="D41" i="1"/>
  <c r="H41" i="1" s="1"/>
  <c r="C41" i="1"/>
  <c r="G41" i="1" s="1"/>
  <c r="D40" i="1"/>
  <c r="H40" i="1" s="1"/>
  <c r="C40" i="1"/>
  <c r="G40" i="1" s="1"/>
  <c r="H39" i="1"/>
  <c r="D39" i="1"/>
  <c r="C39" i="1"/>
  <c r="G39" i="1" s="1"/>
  <c r="D38" i="1"/>
  <c r="H38" i="1" s="1"/>
  <c r="C38" i="1"/>
  <c r="G38" i="1" s="1"/>
  <c r="D37" i="1"/>
  <c r="H37" i="1" s="1"/>
  <c r="C37" i="1"/>
  <c r="G37" i="1" s="1"/>
  <c r="D36" i="1"/>
  <c r="H36" i="1" s="1"/>
  <c r="C36" i="1"/>
  <c r="G36" i="1" s="1"/>
  <c r="D35" i="1"/>
  <c r="H35" i="1" s="1"/>
  <c r="C35" i="1"/>
  <c r="G35" i="1" s="1"/>
  <c r="D34" i="1"/>
  <c r="H34" i="1" s="1"/>
  <c r="C34" i="1"/>
  <c r="G34" i="1" s="1"/>
  <c r="H33" i="1"/>
  <c r="D33" i="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H13" i="1"/>
  <c r="D13" i="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H6" i="1"/>
  <c r="D6" i="1"/>
  <c r="C6" i="1"/>
  <c r="G6" i="1" s="1"/>
  <c r="D5" i="1"/>
  <c r="H5" i="1" s="1"/>
  <c r="C5" i="1"/>
  <c r="G5" i="1" s="1"/>
  <c r="D4" i="1"/>
  <c r="H4" i="1" s="1"/>
  <c r="C4" i="1"/>
  <c r="G4" i="1" s="1"/>
  <c r="D3" i="1"/>
  <c r="H3" i="1" s="1"/>
  <c r="C3" i="1"/>
  <c r="G3" i="1" s="1"/>
  <c r="E27" i="9" l="1"/>
  <c r="B27" i="9" s="1"/>
  <c r="F215" i="9"/>
  <c r="B215" i="9" s="1"/>
  <c r="E299" i="9"/>
  <c r="B299" i="9" s="1"/>
  <c r="E285" i="9"/>
  <c r="B285" i="9" s="1"/>
  <c r="E32" i="9"/>
  <c r="B32" i="9" s="1"/>
  <c r="E300" i="9"/>
  <c r="B300" i="9" s="1"/>
  <c r="E287" i="9"/>
  <c r="B287" i="9" s="1"/>
  <c r="E295" i="9"/>
  <c r="B295" i="9" s="1"/>
  <c r="C1423" i="1"/>
  <c r="H1434" i="1"/>
  <c r="G451" i="1"/>
  <c r="G453" i="1"/>
  <c r="G459" i="1"/>
  <c r="G463" i="1"/>
  <c r="G465" i="1"/>
  <c r="G469" i="1"/>
  <c r="G473" i="1"/>
  <c r="G477" i="1"/>
  <c r="G481" i="1"/>
  <c r="G485" i="1"/>
  <c r="G489" i="1"/>
  <c r="G493" i="1"/>
  <c r="G495" i="1"/>
  <c r="G499" i="1"/>
  <c r="G503" i="1"/>
  <c r="G507" i="1"/>
  <c r="G511" i="1"/>
  <c r="G515" i="1"/>
  <c r="G519" i="1"/>
  <c r="G523" i="1"/>
  <c r="G527" i="1"/>
  <c r="G531" i="1"/>
  <c r="G535" i="1"/>
  <c r="G539" i="1"/>
  <c r="G543" i="1"/>
  <c r="G545" i="1"/>
  <c r="G549" i="1"/>
  <c r="G553" i="1"/>
  <c r="G557" i="1"/>
  <c r="G561" i="1"/>
  <c r="G565" i="1"/>
  <c r="G569" i="1"/>
  <c r="G573" i="1"/>
  <c r="G577" i="1"/>
  <c r="G581" i="1"/>
  <c r="G585" i="1"/>
  <c r="G591" i="1"/>
  <c r="G593" i="1"/>
  <c r="G597" i="1"/>
  <c r="G601" i="1"/>
  <c r="G605" i="1"/>
  <c r="G609" i="1"/>
  <c r="G613" i="1"/>
  <c r="G617" i="1"/>
  <c r="G621" i="1"/>
  <c r="G625" i="1"/>
  <c r="G642" i="1"/>
  <c r="G646" i="1"/>
  <c r="G650" i="1"/>
  <c r="G654" i="1"/>
  <c r="G658" i="1"/>
  <c r="G660" i="1"/>
  <c r="G664" i="1"/>
  <c r="G668" i="1"/>
  <c r="G672" i="1"/>
  <c r="G674" i="1"/>
  <c r="G680" i="1"/>
  <c r="G684" i="1"/>
  <c r="G688" i="1"/>
  <c r="G692" i="1"/>
  <c r="G696" i="1"/>
  <c r="G700" i="1"/>
  <c r="G702" i="1"/>
  <c r="G706" i="1"/>
  <c r="G710" i="1"/>
  <c r="G714" i="1"/>
  <c r="G718" i="1"/>
  <c r="G722" i="1"/>
  <c r="G726" i="1"/>
  <c r="G730" i="1"/>
  <c r="G732" i="1"/>
  <c r="G738" i="1"/>
  <c r="G740" i="1"/>
  <c r="G744" i="1"/>
  <c r="G754" i="1"/>
  <c r="G756" i="1"/>
  <c r="G760" i="1"/>
  <c r="G768" i="1"/>
  <c r="G772" i="1"/>
  <c r="G776" i="1"/>
  <c r="G780" i="1"/>
  <c r="G782" i="1"/>
  <c r="G788" i="1"/>
  <c r="G790" i="1"/>
  <c r="G794" i="1"/>
  <c r="G798" i="1"/>
  <c r="G802" i="1"/>
  <c r="G806" i="1"/>
  <c r="G808" i="1"/>
  <c r="G814" i="1"/>
  <c r="G816" i="1"/>
  <c r="G820" i="1"/>
  <c r="G824" i="1"/>
  <c r="G826" i="1"/>
  <c r="G832" i="1"/>
  <c r="G836" i="1"/>
  <c r="G840" i="1"/>
  <c r="G844" i="1"/>
  <c r="G848" i="1"/>
  <c r="G850" i="1"/>
  <c r="G854" i="1"/>
  <c r="G858" i="1"/>
  <c r="G862" i="1"/>
  <c r="G864" i="1"/>
  <c r="G868" i="1"/>
  <c r="G870" i="1"/>
  <c r="G874" i="1"/>
  <c r="G876" i="1"/>
  <c r="G878" i="1"/>
  <c r="G886" i="1"/>
  <c r="G890" i="1"/>
  <c r="G892" i="1"/>
  <c r="G896" i="1"/>
  <c r="G898" i="1"/>
  <c r="G902" i="1"/>
  <c r="G906" i="1"/>
  <c r="G908" i="1"/>
  <c r="G912" i="1"/>
  <c r="G916" i="1"/>
  <c r="G918" i="1"/>
  <c r="G926" i="1"/>
  <c r="G930" i="1"/>
  <c r="G934" i="1"/>
  <c r="G938" i="1"/>
  <c r="G940" i="1"/>
  <c r="G946" i="1"/>
  <c r="G950" i="1"/>
  <c r="G952" i="1"/>
  <c r="G956" i="1"/>
  <c r="G958" i="1"/>
  <c r="G962" i="1"/>
  <c r="G966" i="1"/>
  <c r="G970" i="1"/>
  <c r="G974" i="1"/>
  <c r="G976" i="1"/>
  <c r="G980" i="1"/>
  <c r="G985" i="1"/>
  <c r="G987" i="1"/>
  <c r="G991" i="1"/>
  <c r="G443" i="1"/>
  <c r="G445" i="1"/>
  <c r="G447" i="1"/>
  <c r="G449" i="1"/>
  <c r="G455" i="1"/>
  <c r="G457" i="1"/>
  <c r="G461" i="1"/>
  <c r="G467" i="1"/>
  <c r="G471" i="1"/>
  <c r="G475" i="1"/>
  <c r="G479" i="1"/>
  <c r="G483" i="1"/>
  <c r="G487" i="1"/>
  <c r="G491" i="1"/>
  <c r="G497" i="1"/>
  <c r="G501" i="1"/>
  <c r="G505" i="1"/>
  <c r="G509" i="1"/>
  <c r="G513" i="1"/>
  <c r="G517" i="1"/>
  <c r="G521" i="1"/>
  <c r="G525" i="1"/>
  <c r="G529" i="1"/>
  <c r="G533" i="1"/>
  <c r="G537" i="1"/>
  <c r="G541" i="1"/>
  <c r="G547" i="1"/>
  <c r="G551" i="1"/>
  <c r="G555" i="1"/>
  <c r="G559" i="1"/>
  <c r="G563" i="1"/>
  <c r="G567" i="1"/>
  <c r="G571" i="1"/>
  <c r="G575" i="1"/>
  <c r="G579" i="1"/>
  <c r="G583" i="1"/>
  <c r="G587" i="1"/>
  <c r="G589" i="1"/>
  <c r="G595" i="1"/>
  <c r="G599" i="1"/>
  <c r="G603" i="1"/>
  <c r="G607" i="1"/>
  <c r="G611" i="1"/>
  <c r="G615" i="1"/>
  <c r="G619" i="1"/>
  <c r="G623" i="1"/>
  <c r="G627" i="1"/>
  <c r="G632" i="1"/>
  <c r="G638" i="1"/>
  <c r="G644" i="1"/>
  <c r="G648" i="1"/>
  <c r="G652" i="1"/>
  <c r="G656" i="1"/>
  <c r="G662" i="1"/>
  <c r="G666" i="1"/>
  <c r="G670" i="1"/>
  <c r="G676" i="1"/>
  <c r="G678" i="1"/>
  <c r="G682" i="1"/>
  <c r="G686" i="1"/>
  <c r="G690" i="1"/>
  <c r="G694" i="1"/>
  <c r="G698" i="1"/>
  <c r="G704" i="1"/>
  <c r="G708" i="1"/>
  <c r="G712" i="1"/>
  <c r="G716" i="1"/>
  <c r="G720" i="1"/>
  <c r="G724" i="1"/>
  <c r="G728" i="1"/>
  <c r="G734" i="1"/>
  <c r="G736" i="1"/>
  <c r="G742" i="1"/>
  <c r="G746" i="1"/>
  <c r="G748" i="1"/>
  <c r="G750" i="1"/>
  <c r="G752" i="1"/>
  <c r="G758" i="1"/>
  <c r="G762" i="1"/>
  <c r="G764" i="1"/>
  <c r="G766" i="1"/>
  <c r="G770" i="1"/>
  <c r="G774" i="1"/>
  <c r="G778" i="1"/>
  <c r="G784" i="1"/>
  <c r="G786" i="1"/>
  <c r="G792" i="1"/>
  <c r="G796" i="1"/>
  <c r="G800" i="1"/>
  <c r="G804" i="1"/>
  <c r="G810" i="1"/>
  <c r="G812" i="1"/>
  <c r="G818" i="1"/>
  <c r="G822" i="1"/>
  <c r="G830" i="1"/>
  <c r="G834" i="1"/>
  <c r="G838" i="1"/>
  <c r="G842" i="1"/>
  <c r="G846" i="1"/>
  <c r="G852" i="1"/>
  <c r="G856" i="1"/>
  <c r="G860" i="1"/>
  <c r="G866" i="1"/>
  <c r="G872" i="1"/>
  <c r="G880" i="1"/>
  <c r="G882" i="1"/>
  <c r="G884" i="1"/>
  <c r="G888" i="1"/>
  <c r="G894" i="1"/>
  <c r="G900" i="1"/>
  <c r="G904" i="1"/>
  <c r="G910" i="1"/>
  <c r="G914" i="1"/>
  <c r="G920" i="1"/>
  <c r="G922" i="1"/>
  <c r="G924" i="1"/>
  <c r="G928" i="1"/>
  <c r="G932" i="1"/>
  <c r="G936" i="1"/>
  <c r="G942" i="1"/>
  <c r="G944" i="1"/>
  <c r="G948" i="1"/>
  <c r="G954" i="1"/>
  <c r="G960" i="1"/>
  <c r="G964" i="1"/>
  <c r="G968" i="1"/>
  <c r="G972" i="1"/>
  <c r="G978" i="1"/>
  <c r="G982" i="1"/>
  <c r="G989" i="1"/>
  <c r="G993" i="1"/>
  <c r="G995" i="1"/>
  <c r="H442"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H996"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H1295" i="1"/>
  <c r="G1299"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E6" i="4"/>
  <c r="E151" i="4"/>
  <c r="F298" i="4"/>
  <c r="D407" i="4"/>
  <c r="E407" i="4"/>
  <c r="D402" i="1" s="1"/>
  <c r="F421" i="4"/>
  <c r="D420" i="4"/>
  <c r="F529" i="4"/>
  <c r="D528" i="4"/>
  <c r="F69" i="5"/>
  <c r="G309" i="9"/>
  <c r="E309" i="9" s="1"/>
  <c r="B309" i="9" s="1"/>
  <c r="F190" i="5"/>
  <c r="G310" i="9"/>
  <c r="E310" i="9" s="1"/>
  <c r="B310" i="9" s="1"/>
  <c r="F206" i="5"/>
  <c r="F238" i="5"/>
  <c r="D237" i="5"/>
  <c r="H1439" i="1"/>
  <c r="I1439" i="1" s="1"/>
  <c r="H1440" i="1"/>
  <c r="I1440" i="1" s="1"/>
  <c r="H1441" i="1"/>
  <c r="I1441" i="1" s="1"/>
  <c r="H1442" i="1"/>
  <c r="I1442" i="1" s="1"/>
  <c r="H1443" i="1"/>
  <c r="I1443" i="1" s="1"/>
  <c r="H1444" i="1"/>
  <c r="I1444" i="1" s="1"/>
  <c r="H1480" i="1"/>
  <c r="F7" i="4"/>
  <c r="D6" i="4"/>
  <c r="D408" i="4"/>
  <c r="F350" i="4"/>
  <c r="E636" i="4"/>
  <c r="D630" i="1" s="1"/>
  <c r="F7" i="5"/>
  <c r="H307" i="9"/>
  <c r="E176" i="5"/>
  <c r="D141" i="6"/>
  <c r="G317" i="9" s="1"/>
  <c r="E317" i="9" s="1"/>
  <c r="F5" i="6"/>
  <c r="F8" i="4"/>
  <c r="F134" i="4"/>
  <c r="F140" i="4"/>
  <c r="H21" i="9"/>
  <c r="G21" i="9"/>
  <c r="E21" i="9" s="1"/>
  <c r="F152" i="4"/>
  <c r="F164" i="4"/>
  <c r="F216" i="4"/>
  <c r="F264" i="4"/>
  <c r="F299" i="4"/>
  <c r="F345" i="4"/>
  <c r="F351" i="4"/>
  <c r="F397" i="4"/>
  <c r="F417" i="4"/>
  <c r="F422" i="4"/>
  <c r="F460" i="4"/>
  <c r="F516" i="4"/>
  <c r="F530" i="4"/>
  <c r="F568" i="4"/>
  <c r="F626" i="4"/>
  <c r="F8" i="5"/>
  <c r="F70" i="5"/>
  <c r="F88" i="5"/>
  <c r="E307" i="9"/>
  <c r="B307" i="9" s="1"/>
  <c r="F177" i="5"/>
  <c r="F191" i="5"/>
  <c r="F207" i="5"/>
  <c r="F239" i="5"/>
  <c r="F259" i="5"/>
  <c r="F6" i="6"/>
  <c r="F36" i="6"/>
  <c r="F90" i="6"/>
  <c r="F130" i="6"/>
  <c r="B315" i="9"/>
  <c r="E314" i="9"/>
  <c r="I10" i="3" s="1"/>
  <c r="D42" i="8"/>
  <c r="G312" i="9" s="1"/>
  <c r="E312" i="9" s="1"/>
  <c r="D151" i="4"/>
  <c r="F416" i="4"/>
  <c r="E143" i="9"/>
  <c r="B143" i="9" s="1"/>
  <c r="F603" i="4"/>
  <c r="D87" i="5"/>
  <c r="E146" i="5"/>
  <c r="D1124" i="1" s="1"/>
  <c r="H1124" i="1" s="1"/>
  <c r="E290" i="9"/>
  <c r="B290" i="9" s="1"/>
  <c r="F149" i="5"/>
  <c r="D176" i="5"/>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H166" i="9"/>
  <c r="G164" i="9"/>
  <c r="E164" i="9" s="1"/>
  <c r="B164" i="9" s="1"/>
  <c r="G162" i="9"/>
  <c r="E162" i="9" s="1"/>
  <c r="B162" i="9" s="1"/>
  <c r="G167" i="9"/>
  <c r="E167" i="9" s="1"/>
  <c r="B167" i="9" s="1"/>
  <c r="G165" i="9"/>
  <c r="E165" i="9" s="1"/>
  <c r="B165" i="9" s="1"/>
  <c r="G163" i="9"/>
  <c r="E163" i="9" s="1"/>
  <c r="B163" i="9" s="1"/>
  <c r="G161" i="9"/>
  <c r="E161" i="9" s="1"/>
  <c r="B161" i="9" s="1"/>
  <c r="I10" i="9"/>
  <c r="G1423" i="1" l="1"/>
  <c r="H1423" i="1"/>
  <c r="B312" i="9"/>
  <c r="E166" i="9"/>
  <c r="B166" i="9" s="1"/>
  <c r="F213" i="9"/>
  <c r="B213" i="9" s="1"/>
  <c r="H19" i="9"/>
  <c r="E19" i="9" s="1"/>
  <c r="B19" i="9" s="1"/>
  <c r="F141" i="6"/>
  <c r="H28" i="3"/>
  <c r="C1435" i="1"/>
  <c r="E175" i="5"/>
  <c r="D1152" i="1" s="1"/>
  <c r="I22" i="3"/>
  <c r="D1153" i="1"/>
  <c r="E68" i="5"/>
  <c r="D412" i="4"/>
  <c r="F6" i="4"/>
  <c r="H16" i="3"/>
  <c r="C2" i="1"/>
  <c r="D636" i="4"/>
  <c r="F528" i="4"/>
  <c r="C522" i="1"/>
  <c r="D635" i="4"/>
  <c r="F420" i="4"/>
  <c r="C414" i="1"/>
  <c r="E412" i="4"/>
  <c r="I16" i="3"/>
  <c r="D2" i="1"/>
  <c r="G1124" i="1"/>
  <c r="F176" i="5"/>
  <c r="D175" i="5"/>
  <c r="H22" i="3"/>
  <c r="C1153" i="1"/>
  <c r="F87" i="5"/>
  <c r="C1065" i="1"/>
  <c r="D289" i="4"/>
  <c r="F151" i="4"/>
  <c r="H17" i="3"/>
  <c r="C147" i="1"/>
  <c r="K1450" i="9"/>
  <c r="G313" i="9"/>
  <c r="E313" i="9" s="1"/>
  <c r="B313" i="9" s="1"/>
  <c r="I34" i="3"/>
  <c r="C1517" i="1"/>
  <c r="B21" i="9"/>
  <c r="B317" i="9"/>
  <c r="E316" i="9"/>
  <c r="F408" i="4"/>
  <c r="C403" i="1"/>
  <c r="F237" i="5"/>
  <c r="H23" i="3"/>
  <c r="C1214" i="1"/>
  <c r="D68" i="5"/>
  <c r="F407" i="4"/>
  <c r="C402" i="1"/>
  <c r="E289" i="4"/>
  <c r="I17" i="3"/>
  <c r="D147" i="1"/>
  <c r="G402" i="1" l="1"/>
  <c r="H402" i="1"/>
  <c r="E413" i="4"/>
  <c r="E291" i="4"/>
  <c r="D287" i="1" s="1"/>
  <c r="D285" i="1"/>
  <c r="G1214" i="1"/>
  <c r="H1214" i="1"/>
  <c r="D291" i="4"/>
  <c r="F289" i="4"/>
  <c r="D413" i="4"/>
  <c r="C285" i="1"/>
  <c r="E290" i="4"/>
  <c r="D286" i="1" s="1"/>
  <c r="H522" i="1"/>
  <c r="G522" i="1"/>
  <c r="F636" i="4"/>
  <c r="C630" i="1"/>
  <c r="D290" i="4"/>
  <c r="F68" i="5"/>
  <c r="H21" i="3"/>
  <c r="C1046" i="1"/>
  <c r="D6" i="5"/>
  <c r="G403" i="1"/>
  <c r="H403" i="1"/>
  <c r="G1517" i="1"/>
  <c r="H1517" i="1"/>
  <c r="H11" i="3"/>
  <c r="G147" i="1"/>
  <c r="H147" i="1"/>
  <c r="G1065" i="1"/>
  <c r="H1065" i="1"/>
  <c r="G1153" i="1"/>
  <c r="H1153" i="1"/>
  <c r="F175" i="5"/>
  <c r="C1152" i="1"/>
  <c r="E639" i="4"/>
  <c r="E414" i="4"/>
  <c r="D409" i="1" s="1"/>
  <c r="D407" i="1"/>
  <c r="G414" i="1"/>
  <c r="H414" i="1"/>
  <c r="F635" i="4"/>
  <c r="C629" i="1"/>
  <c r="G2" i="1"/>
  <c r="H2" i="1"/>
  <c r="D639" i="4"/>
  <c r="D414" i="4"/>
  <c r="F412" i="4"/>
  <c r="C407" i="1"/>
  <c r="I21" i="3"/>
  <c r="D1046" i="1"/>
  <c r="E6" i="5"/>
  <c r="H1435" i="1"/>
  <c r="G1435" i="1"/>
  <c r="H9" i="3"/>
  <c r="E311" i="9"/>
  <c r="K3" i="9" l="1"/>
  <c r="I9" i="3"/>
  <c r="G407" i="1"/>
  <c r="H407" i="1"/>
  <c r="H278" i="9"/>
  <c r="D984" i="1"/>
  <c r="F639" i="4"/>
  <c r="C633" i="1"/>
  <c r="H629" i="1"/>
  <c r="G629" i="1"/>
  <c r="D633" i="1"/>
  <c r="G284" i="9"/>
  <c r="E284" i="9" s="1"/>
  <c r="B284" i="9" s="1"/>
  <c r="G278" i="9"/>
  <c r="E278" i="9" s="1"/>
  <c r="F6" i="5"/>
  <c r="C984" i="1"/>
  <c r="H630" i="1"/>
  <c r="G630" i="1"/>
  <c r="D640" i="4"/>
  <c r="D415" i="4"/>
  <c r="F413" i="4"/>
  <c r="C408" i="1"/>
  <c r="F291" i="4"/>
  <c r="C287" i="1"/>
  <c r="F414" i="4"/>
  <c r="C409" i="1"/>
  <c r="G1152" i="1"/>
  <c r="H1152" i="1"/>
  <c r="N3" i="9"/>
  <c r="I11" i="3"/>
  <c r="G1046" i="1"/>
  <c r="H1046" i="1"/>
  <c r="F290" i="4"/>
  <c r="C286" i="1"/>
  <c r="G285" i="1"/>
  <c r="H285" i="1"/>
  <c r="E640" i="4"/>
  <c r="E415" i="4"/>
  <c r="D410" i="1" s="1"/>
  <c r="D408" i="1"/>
  <c r="E642" i="4" l="1"/>
  <c r="D634" i="1"/>
  <c r="D642" i="4"/>
  <c r="F640" i="4"/>
  <c r="C634" i="1"/>
  <c r="E641" i="4"/>
  <c r="G286" i="1"/>
  <c r="H286" i="1"/>
  <c r="G409" i="1"/>
  <c r="H409" i="1"/>
  <c r="G287" i="1"/>
  <c r="H287" i="1"/>
  <c r="G408" i="1"/>
  <c r="H408" i="1"/>
  <c r="F415" i="4"/>
  <c r="C410" i="1"/>
  <c r="H8" i="3"/>
  <c r="H984" i="1"/>
  <c r="G984" i="1"/>
  <c r="B278" i="9"/>
  <c r="E277" i="9"/>
  <c r="H633" i="1"/>
  <c r="G633" i="1"/>
  <c r="D641" i="4"/>
  <c r="M3" i="9" l="1"/>
  <c r="I8" i="3"/>
  <c r="E645" i="4"/>
  <c r="D635" i="1"/>
  <c r="D645" i="4"/>
  <c r="F641" i="4"/>
  <c r="C635" i="1"/>
  <c r="G410" i="1"/>
  <c r="H410" i="1"/>
  <c r="H634" i="1"/>
  <c r="G634" i="1"/>
  <c r="D646" i="4"/>
  <c r="F642" i="4"/>
  <c r="C636" i="1"/>
  <c r="E646" i="4"/>
  <c r="D636" i="1"/>
  <c r="I19" i="3" l="1"/>
  <c r="D640" i="1"/>
  <c r="G276" i="9"/>
  <c r="E276" i="9" s="1"/>
  <c r="B276" i="9" s="1"/>
  <c r="H636" i="1"/>
  <c r="G636" i="1"/>
  <c r="F646" i="4"/>
  <c r="H19" i="3"/>
  <c r="C640" i="1"/>
  <c r="H635" i="1"/>
  <c r="G635" i="1"/>
  <c r="F645" i="4"/>
  <c r="H18" i="3"/>
  <c r="C639" i="1"/>
  <c r="I18" i="3"/>
  <c r="D639" i="1"/>
  <c r="H639" i="1" l="1"/>
  <c r="G639" i="1"/>
  <c r="H7" i="3"/>
  <c r="H640" i="1"/>
  <c r="G640" i="1"/>
  <c r="J3" i="9" l="1"/>
  <c r="G274" i="9" l="1"/>
  <c r="L272" i="9"/>
  <c r="H274" i="9"/>
  <c r="M272" i="9"/>
  <c r="H18" i="9"/>
  <c r="G18" i="9"/>
  <c r="E18" i="9" s="1"/>
  <c r="B18" i="9" s="1"/>
  <c r="H17" i="9"/>
  <c r="H16" i="9"/>
  <c r="G15" i="9"/>
  <c r="I17" i="9"/>
  <c r="L16" i="9"/>
  <c r="M15" i="9"/>
  <c r="I5" i="9"/>
  <c r="J6" i="9"/>
  <c r="K13" i="9"/>
  <c r="J12" i="9"/>
  <c r="I11" i="9"/>
  <c r="K9" i="9"/>
  <c r="J8" i="9"/>
  <c r="K12" i="9"/>
  <c r="J11" i="9"/>
  <c r="K8" i="9"/>
  <c r="J7" i="9"/>
  <c r="J5" i="9"/>
  <c r="K7" i="9"/>
  <c r="J13" i="9"/>
  <c r="I12" i="9"/>
  <c r="K10" i="9"/>
  <c r="J9" i="9"/>
  <c r="I8" i="9"/>
  <c r="E8" i="9" s="1"/>
  <c r="B8" i="9" s="1"/>
  <c r="K6" i="9"/>
  <c r="I6" i="9"/>
  <c r="E6" i="9" s="1"/>
  <c r="B6" i="9" s="1"/>
  <c r="I7" i="9"/>
  <c r="E7" i="9" s="1"/>
  <c r="B7" i="9" s="1"/>
  <c r="J17" i="9"/>
  <c r="M16" i="9"/>
  <c r="L15" i="9"/>
  <c r="F15" i="9" s="1"/>
  <c r="G17" i="9"/>
  <c r="G16" i="9"/>
  <c r="E16" i="9" s="1"/>
  <c r="H15" i="9"/>
  <c r="K5" i="9"/>
  <c r="I13" i="9"/>
  <c r="K11" i="9"/>
  <c r="J10" i="9"/>
  <c r="I9" i="9"/>
  <c r="E9" i="9" s="1"/>
  <c r="B9" i="9" s="1"/>
  <c r="F272" i="9" l="1"/>
  <c r="E10" i="9"/>
  <c r="B10" i="9" s="1"/>
  <c r="E13" i="9"/>
  <c r="B13" i="9" s="1"/>
  <c r="E17" i="9"/>
  <c r="B17" i="9" s="1"/>
  <c r="E12" i="9"/>
  <c r="B12" i="9" s="1"/>
  <c r="E11" i="9"/>
  <c r="B11" i="9" s="1"/>
  <c r="E5" i="9"/>
  <c r="F16" i="9"/>
  <c r="B16" i="9" s="1"/>
  <c r="E15" i="9"/>
  <c r="E274" i="9"/>
  <c r="B274" i="9" l="1"/>
  <c r="E20" i="9"/>
  <c r="I7" i="3" s="1"/>
  <c r="B272" i="9"/>
  <c r="F20" i="9"/>
  <c r="B15" i="9"/>
  <c r="E14" i="9"/>
  <c r="B5" i="9"/>
  <c r="E4" i="9"/>
  <c r="F1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<sst xmlns="http://schemas.openxmlformats.org/spreadsheetml/2006/main" count="4369" uniqueCount="3421">
  <si>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</si>
  <si>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</si>
  <si>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</si>
  <si>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</si>
  <si>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</si>
  <si>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</si>
  <si>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</si>
  <si>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</si>
  <si>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</si>
  <si>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</si>
  <si>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</si>
  <si>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</si>
  <si>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</si>
  <si>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</si>
  <si>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</si>
  <si>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</si>
  <si>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</si>
  <si>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</si>
  <si>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</si>
  <si>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</si>
  <si>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</si>
  <si>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</si>
  <si>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</si>
  <si>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</si>
  <si>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</si>
  <si>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</si>
  <si>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</si>
  <si>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</si>
  <si>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</si>
  <si>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</si>
  <si>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</si>
  <si>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HRVATSKIH VETERANA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</si>
  <si>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</si>
  <si>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</si>
  <si>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</si>
  <si>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</si>
  <si>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</si>
  <si>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</si>
  <si>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</si>
  <si>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</si>
  <si>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</si>
  <si>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</si>
  <si>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</si>
  <si>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</si>
  <si>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</si>
  <si>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</si>
  <si>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</si>
  <si>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</si>
  <si>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</si>
  <si>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48710 - DOM HRVATSKIH VETERANA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</si>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</sst>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1178326.2899999998</v>
      </c>
      <c r="D2" s="6">
        <f>'PR-RAS'!E6</f>
        <v>1360007.29</v>
      </c>
      <c r="E2" s="6">
        <v>0</v>
      </c>
      <c r="F2" s="6">
        <v>0</v>
      </c>
      <c r="G2" s="7">
        <f t="shared" ref="G2:G65" si="0">(B2/1000)*(C2*1+D2*2)</f>
        <v>3898.34087</v>
      </c>
      <c r="H2" s="7">
        <f t="shared" ref="H2:H65" si="1">ABS(C2-ROUND(C2,0))+ABS(D2-ROUND(D2,0))</f>
        <v>0.57999999984167516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1178326.2899999998</v>
      </c>
      <c r="D129" s="1">
        <f>'PR-RAS'!E133</f>
        <v>1360007.29</v>
      </c>
      <c r="E129" s="1">
        <v>0</v>
      </c>
      <c r="F129" s="1">
        <v>0</v>
      </c>
      <c r="G129" s="2">
        <f t="shared" si="2"/>
        <v>498987.63136</v>
      </c>
      <c r="H129" s="2">
        <f t="shared" si="3"/>
        <v>0.57999999984167516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1178326.2899999998</v>
      </c>
      <c r="D130" s="1">
        <f>'PR-RAS'!E134</f>
        <v>1360007.29</v>
      </c>
      <c r="E130" s="1">
        <v>0</v>
      </c>
      <c r="F130" s="1">
        <v>0</v>
      </c>
      <c r="G130" s="2">
        <f t="shared" ref="G130:G193" si="4">(B130/1000)*(C130*1+D130*2)</f>
        <v>502885.97223000001</v>
      </c>
      <c r="H130" s="2">
        <f t="shared" ref="H130:H193" si="5">ABS(C130-ROUND(C130,0))+ABS(D130-ROUND(D130,0))</f>
        <v>0.57999999984167516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1169216.6299999999</v>
      </c>
      <c r="D131" s="1">
        <f>'PR-RAS'!E135</f>
        <v>1346904.03</v>
      </c>
      <c r="E131" s="1">
        <v>0</v>
      </c>
      <c r="F131" s="1">
        <v>0</v>
      </c>
      <c r="G131" s="2">
        <f t="shared" si="4"/>
        <v>502193.20970000001</v>
      </c>
      <c r="H131" s="2">
        <f t="shared" si="5"/>
        <v>0.40000000013969839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9109.66</v>
      </c>
      <c r="D132" s="1">
        <f>'PR-RAS'!E136</f>
        <v>13103.26</v>
      </c>
      <c r="E132" s="1">
        <v>0</v>
      </c>
      <c r="F132" s="1">
        <v>0</v>
      </c>
      <c r="G132" s="2">
        <f t="shared" si="4"/>
        <v>4626.4195800000007</v>
      </c>
      <c r="H132" s="2">
        <f t="shared" si="5"/>
        <v>0.6000000000003638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1169216.6200000001</v>
      </c>
      <c r="D147" s="1">
        <f>'PR-RAS'!E151</f>
        <v>1346904.03</v>
      </c>
      <c r="E147" s="1">
        <v>0</v>
      </c>
      <c r="F147" s="1">
        <v>0</v>
      </c>
      <c r="G147" s="2">
        <f t="shared" si="4"/>
        <v>564001.60328000004</v>
      </c>
      <c r="H147" s="2">
        <f t="shared" si="5"/>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431901.22</v>
      </c>
      <c r="D148" s="1">
        <f>'PR-RAS'!E152</f>
        <v>472696.76999999996</v>
      </c>
      <c r="E148" s="1">
        <v>0</v>
      </c>
      <c r="F148" s="1">
        <v>0</v>
      </c>
      <c r="G148" s="2">
        <f t="shared" si="4"/>
        <v>202462.32971999995</v>
      </c>
      <c r="H148" s="2">
        <f t="shared" si="5"/>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359616.41</v>
      </c>
      <c r="D149" s="1">
        <f>'PR-RAS'!E153</f>
        <v>393629.06</v>
      </c>
      <c r="E149" s="1">
        <v>0</v>
      </c>
      <c r="F149" s="1">
        <v>0</v>
      </c>
      <c r="G149" s="2">
        <f t="shared" si="4"/>
        <v>169737.43044</v>
      </c>
      <c r="H149" s="2">
        <f t="shared" si="5"/>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327882.99</v>
      </c>
      <c r="D150" s="1">
        <f>'PR-RAS'!E154</f>
        <v>351886.35</v>
      </c>
      <c r="E150" s="1">
        <v>0</v>
      </c>
      <c r="F150" s="1">
        <v>0</v>
      </c>
      <c r="G150" s="2">
        <f t="shared" si="4"/>
        <v>153716.69780999998</v>
      </c>
      <c r="H150" s="2">
        <f t="shared" si="5"/>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31733.42</v>
      </c>
      <c r="D152" s="1">
        <f>'PR-RAS'!E156</f>
        <v>41742.71</v>
      </c>
      <c r="E152" s="1">
        <v>0</v>
      </c>
      <c r="F152" s="1">
        <v>0</v>
      </c>
      <c r="G152" s="2">
        <f t="shared" si="4"/>
        <v>17398.044839999999</v>
      </c>
      <c r="H152" s="2">
        <f t="shared" si="5"/>
        <v>0.70999999999912689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18302.13</v>
      </c>
      <c r="D154" s="1">
        <f>'PR-RAS'!E158</f>
        <v>16944.98</v>
      </c>
      <c r="E154" s="1">
        <v>0</v>
      </c>
      <c r="F154" s="1">
        <v>0</v>
      </c>
      <c r="G154" s="2">
        <f t="shared" si="4"/>
        <v>7985.3897699999989</v>
      </c>
      <c r="H154" s="2">
        <f t="shared" si="5"/>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53982.68</v>
      </c>
      <c r="D155" s="1">
        <f>'PR-RAS'!E159</f>
        <v>62122.73</v>
      </c>
      <c r="E155" s="1">
        <v>0</v>
      </c>
      <c r="F155" s="1">
        <v>0</v>
      </c>
      <c r="G155" s="2">
        <f t="shared" si="4"/>
        <v>27447.133560000002</v>
      </c>
      <c r="H155" s="2">
        <f t="shared" si="5"/>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53982.68</v>
      </c>
      <c r="D157" s="1">
        <f>'PR-RAS'!E161</f>
        <v>62122.73</v>
      </c>
      <c r="E157" s="1">
        <v>0</v>
      </c>
      <c r="F157" s="1">
        <v>0</v>
      </c>
      <c r="G157" s="2">
        <f t="shared" si="4"/>
        <v>27803.589840000001</v>
      </c>
      <c r="H157" s="2">
        <f t="shared" si="5"/>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737315.40000000014</v>
      </c>
      <c r="D159" s="1">
        <f>'PR-RAS'!E163</f>
        <v>874207.26</v>
      </c>
      <c r="E159" s="1">
        <v>0</v>
      </c>
      <c r="F159" s="1">
        <v>0</v>
      </c>
      <c r="G159" s="2">
        <f t="shared" si="4"/>
        <v>392745.32736</v>
      </c>
      <c r="H159" s="2">
        <f t="shared" si="5"/>
        <v>0.66000000014901161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31594.920000000002</v>
      </c>
      <c r="D160" s="1">
        <f>'PR-RAS'!E164</f>
        <v>32805.409999999996</v>
      </c>
      <c r="E160" s="1">
        <v>0</v>
      </c>
      <c r="F160" s="1">
        <v>0</v>
      </c>
      <c r="G160" s="2">
        <f t="shared" si="4"/>
        <v>15455.712659999999</v>
      </c>
      <c r="H160" s="2">
        <f t="shared" si="5"/>
        <v>0.48999999999432475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6845.84</v>
      </c>
      <c r="D161" s="1">
        <f>'PR-RAS'!E165</f>
        <v>4982.03</v>
      </c>
      <c r="E161" s="1">
        <v>0</v>
      </c>
      <c r="F161" s="1">
        <v>0</v>
      </c>
      <c r="G161" s="2">
        <f t="shared" si="4"/>
        <v>2689.5840000000003</v>
      </c>
      <c r="H161" s="2">
        <f t="shared" si="5"/>
        <v>0.18999999999959982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18308.810000000001</v>
      </c>
      <c r="D162" s="1">
        <f>'PR-RAS'!E166</f>
        <v>22308.23</v>
      </c>
      <c r="E162" s="1">
        <v>0</v>
      </c>
      <c r="F162" s="1">
        <v>0</v>
      </c>
      <c r="G162" s="2">
        <f t="shared" si="4"/>
        <v>10130.968470000002</v>
      </c>
      <c r="H162" s="2">
        <f t="shared" si="5"/>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6440.27</v>
      </c>
      <c r="D163" s="1">
        <f>'PR-RAS'!E167</f>
        <v>5515.15</v>
      </c>
      <c r="E163" s="1">
        <v>0</v>
      </c>
      <c r="F163" s="1">
        <v>0</v>
      </c>
      <c r="G163" s="2">
        <f t="shared" si="4"/>
        <v>2830.23234</v>
      </c>
      <c r="H163" s="2">
        <f t="shared" si="5"/>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144929.66</v>
      </c>
      <c r="D165" s="1">
        <f>'PR-RAS'!E169</f>
        <v>88717.62</v>
      </c>
      <c r="E165" s="1">
        <v>0</v>
      </c>
      <c r="F165" s="1">
        <v>0</v>
      </c>
      <c r="G165" s="2">
        <f t="shared" si="4"/>
        <v>52867.843600000007</v>
      </c>
      <c r="H165" s="2">
        <f t="shared" si="5"/>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24241.88</v>
      </c>
      <c r="D166" s="1">
        <f>'PR-RAS'!E170</f>
        <v>14011.45</v>
      </c>
      <c r="E166" s="1">
        <v>0</v>
      </c>
      <c r="F166" s="1">
        <v>0</v>
      </c>
      <c r="G166" s="2">
        <f t="shared" si="4"/>
        <v>8623.6887000000006</v>
      </c>
      <c r="H166" s="2">
        <f t="shared" si="5"/>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7107.78</v>
      </c>
      <c r="D167" s="1">
        <f>'PR-RAS'!E171</f>
        <v>3715.18</v>
      </c>
      <c r="E167" s="1">
        <v>0</v>
      </c>
      <c r="F167" s="1">
        <v>0</v>
      </c>
      <c r="G167" s="2">
        <f t="shared" si="4"/>
        <v>2413.33124</v>
      </c>
      <c r="H167" s="2">
        <f t="shared" si="5"/>
        <v>0.40000000000009095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104066.09</v>
      </c>
      <c r="D168" s="1">
        <f>'PR-RAS'!E172</f>
        <v>64507.65</v>
      </c>
      <c r="E168" s="1">
        <v>0</v>
      </c>
      <c r="F168" s="1">
        <v>0</v>
      </c>
      <c r="G168" s="2">
        <f t="shared" si="4"/>
        <v>38924.592130000005</v>
      </c>
      <c r="H168" s="2">
        <f t="shared" si="5"/>
        <v>0.43999999999505235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1257.28</v>
      </c>
      <c r="D170" s="1">
        <f>'PR-RAS'!E174</f>
        <v>1019.56</v>
      </c>
      <c r="E170" s="1">
        <v>0</v>
      </c>
      <c r="F170" s="1">
        <v>0</v>
      </c>
      <c r="G170" s="2">
        <f t="shared" si="4"/>
        <v>557.09159999999997</v>
      </c>
      <c r="H170" s="2">
        <f t="shared" si="5"/>
        <v>0.72000000000002728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8256.6299999999992</v>
      </c>
      <c r="D172" s="1">
        <f>'PR-RAS'!E176</f>
        <v>5463.78</v>
      </c>
      <c r="E172" s="1">
        <v>0</v>
      </c>
      <c r="F172" s="1">
        <v>0</v>
      </c>
      <c r="G172" s="2">
        <f t="shared" si="4"/>
        <v>3280.49649</v>
      </c>
      <c r="H172" s="2">
        <f t="shared" si="5"/>
        <v>0.59000000000105501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547135.26</v>
      </c>
      <c r="D173" s="1">
        <f>'PR-RAS'!E177</f>
        <v>745126.48</v>
      </c>
      <c r="E173" s="1">
        <v>0</v>
      </c>
      <c r="F173" s="1">
        <v>0</v>
      </c>
      <c r="G173" s="2">
        <f t="shared" si="4"/>
        <v>350430.77383999998</v>
      </c>
      <c r="H173" s="2">
        <f t="shared" si="5"/>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4143</v>
      </c>
      <c r="D174" s="1">
        <f>'PR-RAS'!E178</f>
        <v>5107.2299999999996</v>
      </c>
      <c r="E174" s="1">
        <v>0</v>
      </c>
      <c r="F174" s="1">
        <v>0</v>
      </c>
      <c r="G174" s="2">
        <f t="shared" si="4"/>
        <v>2483.8405799999996</v>
      </c>
      <c r="H174" s="2">
        <f t="shared" si="5"/>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13751.34</v>
      </c>
      <c r="D175" s="1">
        <f>'PR-RAS'!E179</f>
        <v>27479.85</v>
      </c>
      <c r="E175" s="1">
        <v>0</v>
      </c>
      <c r="F175" s="1">
        <v>0</v>
      </c>
      <c r="G175" s="2">
        <f t="shared" si="4"/>
        <v>11955.720959999999</v>
      </c>
      <c r="H175" s="2">
        <f t="shared" si="5"/>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761.7</v>
      </c>
      <c r="D176" s="1">
        <f>'PR-RAS'!E180</f>
        <v>513.1</v>
      </c>
      <c r="E176" s="1">
        <v>0</v>
      </c>
      <c r="F176" s="1">
        <v>0</v>
      </c>
      <c r="G176" s="2">
        <f t="shared" si="4"/>
        <v>312.88249999999999</v>
      </c>
      <c r="H176" s="2">
        <f t="shared" si="5"/>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8381.68</v>
      </c>
      <c r="D177" s="1">
        <f>'PR-RAS'!E181</f>
        <v>13146.06</v>
      </c>
      <c r="E177" s="1">
        <v>0</v>
      </c>
      <c r="F177" s="1">
        <v>0</v>
      </c>
      <c r="G177" s="2">
        <f t="shared" si="4"/>
        <v>6102.5888000000004</v>
      </c>
      <c r="H177" s="2">
        <f t="shared" si="5"/>
        <v>0.37999999999919964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11014.67</v>
      </c>
      <c r="D178" s="1">
        <f>'PR-RAS'!E182</f>
        <v>11213.03</v>
      </c>
      <c r="E178" s="1">
        <v>0</v>
      </c>
      <c r="F178" s="1">
        <v>0</v>
      </c>
      <c r="G178" s="2">
        <f t="shared" si="4"/>
        <v>5919.0092100000002</v>
      </c>
      <c r="H178" s="2">
        <f t="shared" si="5"/>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1758.79</v>
      </c>
      <c r="D179" s="1">
        <f>'PR-RAS'!E183</f>
        <v>1479.27</v>
      </c>
      <c r="E179" s="1">
        <v>0</v>
      </c>
      <c r="F179" s="1">
        <v>0</v>
      </c>
      <c r="G179" s="2">
        <f t="shared" si="4"/>
        <v>839.68473999999992</v>
      </c>
      <c r="H179" s="2">
        <f t="shared" si="5"/>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95677.97</v>
      </c>
      <c r="D180" s="1">
        <f>'PR-RAS'!E184</f>
        <v>97258.25</v>
      </c>
      <c r="E180" s="1">
        <v>0</v>
      </c>
      <c r="F180" s="1">
        <v>0</v>
      </c>
      <c r="G180" s="2">
        <f t="shared" si="4"/>
        <v>51944.810129999991</v>
      </c>
      <c r="H180" s="2">
        <f t="shared" si="5"/>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10695.87</v>
      </c>
      <c r="D181" s="1">
        <f>'PR-RAS'!E185</f>
        <v>10881.33</v>
      </c>
      <c r="E181" s="1">
        <v>0</v>
      </c>
      <c r="F181" s="1">
        <v>0</v>
      </c>
      <c r="G181" s="2">
        <f t="shared" si="4"/>
        <v>5842.5353999999998</v>
      </c>
      <c r="H181" s="2">
        <f t="shared" si="5"/>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400950.24</v>
      </c>
      <c r="D182" s="1">
        <f>'PR-RAS'!E186</f>
        <v>578048.36</v>
      </c>
      <c r="E182" s="1">
        <v>0</v>
      </c>
      <c r="F182" s="1">
        <v>0</v>
      </c>
      <c r="G182" s="2">
        <f t="shared" si="4"/>
        <v>281825.49975999998</v>
      </c>
      <c r="H182" s="2">
        <f t="shared" si="5"/>
        <v>0.59999999997671694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13655.56</v>
      </c>
      <c r="D184" s="1">
        <f>'PR-RAS'!E188</f>
        <v>7557.75</v>
      </c>
      <c r="E184" s="1">
        <v>0</v>
      </c>
      <c r="F184" s="1">
        <v>0</v>
      </c>
      <c r="G184" s="2">
        <f t="shared" si="4"/>
        <v>5265.1039799999999</v>
      </c>
      <c r="H184" s="2">
        <f t="shared" si="5"/>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629.5</v>
      </c>
      <c r="D185" s="1">
        <f>'PR-RAS'!E189</f>
        <v>0</v>
      </c>
      <c r="E185" s="1">
        <v>0</v>
      </c>
      <c r="F185" s="1">
        <v>0</v>
      </c>
      <c r="G185" s="2">
        <f t="shared" si="4"/>
        <v>115.828</v>
      </c>
      <c r="H185" s="2">
        <f t="shared" si="5"/>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5665.76</v>
      </c>
      <c r="D186" s="1">
        <f>'PR-RAS'!E190</f>
        <v>5854.39</v>
      </c>
      <c r="E186" s="1">
        <v>0</v>
      </c>
      <c r="F186" s="1">
        <v>0</v>
      </c>
      <c r="G186" s="2">
        <f t="shared" si="4"/>
        <v>3214.2899000000002</v>
      </c>
      <c r="H186" s="2">
        <f t="shared" si="5"/>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2260.89</v>
      </c>
      <c r="D189" s="1">
        <f>'PR-RAS'!E193</f>
        <v>1703.36</v>
      </c>
      <c r="E189" s="1">
        <v>0</v>
      </c>
      <c r="F189" s="1">
        <v>0</v>
      </c>
      <c r="G189" s="2">
        <f t="shared" si="4"/>
        <v>1065.5106799999999</v>
      </c>
      <c r="H189" s="2">
        <f t="shared" si="5"/>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5099.41</v>
      </c>
      <c r="D191" s="1">
        <f>'PR-RAS'!E195</f>
        <v>0</v>
      </c>
      <c r="E191" s="1">
        <v>0</v>
      </c>
      <c r="F191" s="1">
        <v>0</v>
      </c>
      <c r="G191" s="2">
        <f t="shared" si="4"/>
        <v>968.88789999999995</v>
      </c>
      <c r="H191" s="2">
        <f t="shared" si="5"/>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1169216.6200000001</v>
      </c>
      <c r="D285" s="1">
        <f>'PR-RAS'!E289</f>
        <v>1346904.03</v>
      </c>
      <c r="E285" s="1">
        <v>0</v>
      </c>
      <c r="F285" s="1">
        <v>0</v>
      </c>
      <c r="G285" s="2">
        <f t="shared" si="8"/>
        <v>1097099.0091200001</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9109.6699999996927</v>
      </c>
      <c r="D286" s="1">
        <f>'PR-RAS'!E290</f>
        <v>13103.260000000009</v>
      </c>
      <c r="E286" s="1">
        <v>0</v>
      </c>
      <c r="F286" s="1">
        <v>0</v>
      </c>
      <c r="G286" s="2">
        <f t="shared" si="8"/>
        <v>10065.114149999918</v>
      </c>
      <c r="H286" s="2">
        <f t="shared" si="9"/>
        <v>0.59000000031664968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9109.66</v>
      </c>
      <c r="D345" s="1">
        <f>'PR-RAS'!E350</f>
        <v>13103.26</v>
      </c>
      <c r="E345" s="1">
        <v>0</v>
      </c>
      <c r="F345" s="1">
        <v>0</v>
      </c>
      <c r="G345" s="2">
        <f t="shared" si="10"/>
        <v>12148.76592</v>
      </c>
      <c r="H345" s="2">
        <f t="shared" si="11"/>
        <v>0.6000000000003638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6521.57</v>
      </c>
      <c r="D358" s="1">
        <f>'PR-RAS'!E363</f>
        <v>10558.26</v>
      </c>
      <c r="E358" s="1">
        <v>0</v>
      </c>
      <c r="F358" s="1">
        <v>0</v>
      </c>
      <c r="G358" s="2">
        <f t="shared" si="10"/>
        <v>9866.7981299999992</v>
      </c>
      <c r="H358" s="2">
        <f t="shared" si="11"/>
        <v>0.69000000000050932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6521.57</v>
      </c>
      <c r="D364" s="1">
        <f>'PR-RAS'!E369</f>
        <v>10558.26</v>
      </c>
      <c r="E364" s="1">
        <v>0</v>
      </c>
      <c r="F364" s="1">
        <v>0</v>
      </c>
      <c r="G364" s="2">
        <f t="shared" si="10"/>
        <v>10032.62667</v>
      </c>
      <c r="H364" s="2">
        <f t="shared" si="11"/>
        <v>0.69000000000050932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3639.82</v>
      </c>
      <c r="D365" s="1">
        <f>'PR-RAS'!E370</f>
        <v>4178.26</v>
      </c>
      <c r="E365" s="1">
        <v>0</v>
      </c>
      <c r="F365" s="1">
        <v>0</v>
      </c>
      <c r="G365" s="2">
        <f t="shared" si="10"/>
        <v>4366.6677600000003</v>
      </c>
      <c r="H365" s="2">
        <f t="shared" si="11"/>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420.73</v>
      </c>
      <c r="D366" s="1">
        <f>'PR-RAS'!E371</f>
        <v>746.25</v>
      </c>
      <c r="E366" s="1">
        <v>0</v>
      </c>
      <c r="F366" s="1">
        <v>0</v>
      </c>
      <c r="G366" s="2">
        <f t="shared" si="10"/>
        <v>698.32894999999996</v>
      </c>
      <c r="H366" s="2">
        <f t="shared" si="11"/>
        <v>0.51999999999998181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1094.17</v>
      </c>
      <c r="D367" s="1">
        <f>'PR-RAS'!E372</f>
        <v>0</v>
      </c>
      <c r="E367" s="1">
        <v>0</v>
      </c>
      <c r="F367" s="1">
        <v>0</v>
      </c>
      <c r="G367" s="2">
        <f t="shared" si="10"/>
        <v>400.46622000000002</v>
      </c>
      <c r="H367" s="2">
        <f t="shared" si="11"/>
        <v>0.17000000000007276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1366.85</v>
      </c>
      <c r="D371" s="1">
        <f>'PR-RAS'!E376</f>
        <v>5633.75</v>
      </c>
      <c r="E371" s="1">
        <v>0</v>
      </c>
      <c r="F371" s="1">
        <v>0</v>
      </c>
      <c r="G371" s="2">
        <f t="shared" si="10"/>
        <v>4674.7094999999999</v>
      </c>
      <c r="H371" s="2">
        <f t="shared" si="11"/>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2588.09</v>
      </c>
      <c r="D397" s="1">
        <f>'PR-RAS'!E402</f>
        <v>2545</v>
      </c>
      <c r="E397" s="1">
        <v>0</v>
      </c>
      <c r="F397" s="1">
        <v>0</v>
      </c>
      <c r="G397" s="2">
        <f t="shared" si="12"/>
        <v>3040.5236400000003</v>
      </c>
      <c r="H397" s="2">
        <f t="shared" si="13"/>
        <v>9.0000000000145519E-2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2588.09</v>
      </c>
      <c r="D398" s="1">
        <f>'PR-RAS'!E403</f>
        <v>2545</v>
      </c>
      <c r="E398" s="1">
        <v>0</v>
      </c>
      <c r="F398" s="1">
        <v>0</v>
      </c>
      <c r="G398" s="2">
        <f t="shared" si="12"/>
        <v>3048.2017300000002</v>
      </c>
      <c r="H398" s="2">
        <f t="shared" si="13"/>
        <v>9.0000000000145519E-2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9109.66</v>
      </c>
      <c r="D403" s="1">
        <f>'PR-RAS'!E408</f>
        <v>13103.26</v>
      </c>
      <c r="E403" s="1">
        <v>0</v>
      </c>
      <c r="F403" s="1">
        <v>0</v>
      </c>
      <c r="G403" s="2">
        <f t="shared" si="12"/>
        <v>14197.104360000001</v>
      </c>
      <c r="H403" s="2">
        <f t="shared" si="13"/>
        <v>0.6000000000003638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1178326.2899999998</v>
      </c>
      <c r="D407" s="1">
        <f>'PR-RAS'!E412</f>
        <v>1360007.29</v>
      </c>
      <c r="E407" s="1">
        <v>0</v>
      </c>
      <c r="F407" s="1">
        <v>0</v>
      </c>
      <c r="G407" s="2">
        <f t="shared" si="12"/>
        <v>1582726.3932200002</v>
      </c>
      <c r="H407" s="2">
        <f t="shared" si="13"/>
        <v>0.57999999984167516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1178326.28</v>
      </c>
      <c r="D408" s="1">
        <f>'PR-RAS'!E413</f>
        <v>1360007.29</v>
      </c>
      <c r="E408" s="1">
        <v>0</v>
      </c>
      <c r="F408" s="1">
        <v>0</v>
      </c>
      <c r="G408" s="2">
        <f t="shared" si="12"/>
        <v>1586624.7300200001</v>
      </c>
      <c r="H408" s="2">
        <f t="shared" si="13"/>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9.9999997764825821E-3</v>
      </c>
      <c r="D409" s="1">
        <f>'PR-RAS'!E414</f>
        <v>0</v>
      </c>
      <c r="E409" s="1">
        <v>0</v>
      </c>
      <c r="F409" s="1">
        <v>0</v>
      </c>
      <c r="G409" s="2">
        <f t="shared" si="12"/>
        <v>4.0799999088048933E-3</v>
      </c>
      <c r="H409" s="2">
        <f t="shared" si="13"/>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1178326.2899999998</v>
      </c>
      <c r="D633" s="1">
        <f>'PR-RAS'!E639</f>
        <v>1360007.29</v>
      </c>
      <c r="E633" s="1">
        <v>0</v>
      </c>
      <c r="F633" s="1">
        <v>0</v>
      </c>
      <c r="G633" s="2">
        <f t="shared" si="18"/>
        <v>2463751.4298399999</v>
      </c>
      <c r="H633" s="2">
        <f t="shared" si="19"/>
        <v>0.57999999984167516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1178326.28</v>
      </c>
      <c r="D634" s="1">
        <f>'PR-RAS'!E640</f>
        <v>1360007.29</v>
      </c>
      <c r="E634" s="1">
        <v>0</v>
      </c>
      <c r="F634" s="1">
        <v>0</v>
      </c>
      <c r="G634" s="2">
        <f t="shared" si="18"/>
        <v>2467649.7643800001</v>
      </c>
      <c r="H634" s="2">
        <f t="shared" si="19"/>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9.9999997764825821E-3</v>
      </c>
      <c r="D635" s="1">
        <f>'PR-RAS'!E641</f>
        <v>0</v>
      </c>
      <c r="E635" s="1">
        <v>0</v>
      </c>
      <c r="F635" s="1">
        <v>0</v>
      </c>
      <c r="G635" s="2">
        <f t="shared" si="18"/>
        <v>6.3399998582899571E-3</v>
      </c>
      <c r="H635" s="2">
        <f t="shared" si="19"/>
        <v>9.9999997764825821E-3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9.9999997764825821E-3</v>
      </c>
      <c r="D639" s="1">
        <f>'PR-RAS'!E645</f>
        <v>0</v>
      </c>
      <c r="E639" s="1">
        <v>0</v>
      </c>
      <c r="F639" s="1">
        <v>0</v>
      </c>
      <c r="G639" s="2">
        <f t="shared" si="18"/>
        <v>6.3799998573958877E-3</v>
      </c>
      <c r="H639" s="2">
        <f t="shared" si="19"/>
        <v>9.9999997764825821E-3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37334.06</v>
      </c>
      <c r="D641" s="1">
        <f>'PR-RAS'!E647</f>
        <v>78513.460000000006</v>
      </c>
      <c r="E641" s="1">
        <v>0</v>
      </c>
      <c r="F641" s="1">
        <v>0</v>
      </c>
      <c r="G641" s="2">
        <f t="shared" si="18"/>
        <v>124391.02720000001</v>
      </c>
      <c r="H641" s="2">
        <f t="shared" si="19"/>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1183345.2</v>
      </c>
      <c r="D643" s="1">
        <f>'PR-RAS'!E650</f>
        <v>1368398.91</v>
      </c>
      <c r="E643" s="1">
        <v>0</v>
      </c>
      <c r="F643" s="1">
        <v>0</v>
      </c>
      <c r="G643" s="2">
        <f t="shared" si="20"/>
        <v>2516731.8188399998</v>
      </c>
      <c r="H643" s="2">
        <f t="shared" si="2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1183345.2</v>
      </c>
      <c r="D644" s="1">
        <f>'PR-RAS'!E651</f>
        <v>1368398.91</v>
      </c>
      <c r="E644" s="1">
        <v>0</v>
      </c>
      <c r="F644" s="1">
        <v>0</v>
      </c>
      <c r="G644" s="2">
        <f t="shared" si="20"/>
        <v>2520651.9618599997</v>
      </c>
      <c r="H644" s="2">
        <f t="shared" si="2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22</v>
      </c>
      <c r="E647" s="1">
        <v>0</v>
      </c>
      <c r="F647" s="1">
        <v>0</v>
      </c>
      <c r="G647" s="2">
        <f t="shared" si="20"/>
        <v>43.282000000000004</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21</v>
      </c>
      <c r="E649" s="1">
        <v>0</v>
      </c>
      <c r="F649" s="1">
        <v>0</v>
      </c>
      <c r="G649" s="2">
        <f t="shared" si="20"/>
        <v>42.120000000000005</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22"/>
        <v>625.96191999999996</v>
      </c>
      <c r="H710" s="2">
        <f t="shared" si="23"/>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18308.810000000001</v>
      </c>
      <c r="D711" s="1">
        <f>'PR-RAS'!E718</f>
        <v>22308.23</v>
      </c>
      <c r="E711" s="1">
        <v>0</v>
      </c>
      <c r="F711" s="1">
        <v>0</v>
      </c>
      <c r="G711" s="2">
        <f t="shared" si="22"/>
        <v>44676.941700000003</v>
      </c>
      <c r="H711" s="2">
        <f t="shared" si="23"/>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1645.76</v>
      </c>
      <c r="D713" s="1">
        <f>'PR-RAS'!E720</f>
        <v>1479.27</v>
      </c>
      <c r="E713" s="1">
        <v>0</v>
      </c>
      <c r="F713" s="1">
        <v>0</v>
      </c>
      <c r="G713" s="2">
        <f t="shared" si="22"/>
        <v>3278.2615999999998</v>
      </c>
      <c r="H713" s="2">
        <f t="shared" si="23"/>
        <v>0.50999999999999091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94481.02</v>
      </c>
      <c r="D715" s="1">
        <f>'PR-RAS'!E722</f>
        <v>96632.87</v>
      </c>
      <c r="E715" s="1">
        <v>0</v>
      </c>
      <c r="F715" s="1">
        <v>0</v>
      </c>
      <c r="G715" s="2">
        <f t="shared" si="22"/>
        <v>205451.18664</v>
      </c>
      <c r="H715" s="2">
        <f t="shared" si="23"/>
        <v>0.15000000000873115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1196.95</v>
      </c>
      <c r="D716" s="1">
        <f>'PR-RAS'!E723</f>
        <v>625.38</v>
      </c>
      <c r="E716" s="1">
        <v>0</v>
      </c>
      <c r="F716" s="1">
        <v>0</v>
      </c>
      <c r="G716" s="2">
        <f t="shared" si="22"/>
        <v>1750.11265</v>
      </c>
      <c r="H716" s="2">
        <f t="shared" si="23"/>
        <v>0.42999999999994998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629.5</v>
      </c>
      <c r="D718" s="1">
        <f>'PR-RAS'!E725</f>
        <v>0</v>
      </c>
      <c r="E718" s="1">
        <v>0</v>
      </c>
      <c r="F718" s="1">
        <v>0</v>
      </c>
      <c r="G718" s="2">
        <f t="shared" si="22"/>
        <v>451.35149999999999</v>
      </c>
      <c r="H718" s="2">
        <f t="shared" si="23"/>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1759.14</v>
      </c>
      <c r="D719" s="1">
        <f>'PR-RAS'!E726</f>
        <v>1759.09</v>
      </c>
      <c r="E719" s="1">
        <v>0</v>
      </c>
      <c r="F719" s="1">
        <v>0</v>
      </c>
      <c r="G719" s="2">
        <f t="shared" si="22"/>
        <v>3789.1157599999997</v>
      </c>
      <c r="H719" s="2">
        <f t="shared" si="23"/>
        <v>0.23000000000001819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2885374.25</v>
      </c>
      <c r="D984" s="6">
        <f>BILANCA!E6</f>
        <v>2874975.6199999996</v>
      </c>
      <c r="E984" s="6">
        <v>0</v>
      </c>
      <c r="F984" s="6">
        <v>0</v>
      </c>
      <c r="G984" s="7">
        <f t="shared" ref="G984:G1047" si="32">B984/1000*C984+B984/500*D984</f>
        <v>8635.3254899999993</v>
      </c>
      <c r="H984" s="7">
        <f t="shared" si="31"/>
        <v>0.63000000035390258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2844936.61</v>
      </c>
      <c r="D985" s="1">
        <f>BILANCA!E7</f>
        <v>2791778.7499999995</v>
      </c>
      <c r="E985" s="1">
        <v>0</v>
      </c>
      <c r="F985" s="1">
        <v>0</v>
      </c>
      <c r="G985" s="2">
        <f t="shared" si="32"/>
        <v>16856.988219999999</v>
      </c>
      <c r="H985" s="2">
        <f t="shared" si="31"/>
        <v>0.64000000059604645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2520799.9899999998</v>
      </c>
      <c r="D990" s="1">
        <f>BILANCA!E12</f>
        <v>2791778.7499999995</v>
      </c>
      <c r="E990" s="1">
        <v>0</v>
      </c>
      <c r="F990" s="1">
        <v>0</v>
      </c>
      <c r="G990" s="2">
        <f t="shared" si="32"/>
        <v>56730.502429999993</v>
      </c>
      <c r="H990" s="2">
        <f t="shared" si="31"/>
        <v>0.26000000070780516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2430755.2399999998</v>
      </c>
      <c r="D991" s="1">
        <f>BILANCA!E13</f>
        <v>2724588.82</v>
      </c>
      <c r="E991" s="1">
        <v>0</v>
      </c>
      <c r="F991" s="1">
        <v>0</v>
      </c>
      <c r="G991" s="2">
        <f t="shared" si="32"/>
        <v>63039.463040000002</v>
      </c>
      <c r="H991" s="2">
        <f t="shared" si="31"/>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2627843.5099999998</v>
      </c>
      <c r="D993" s="1">
        <f>BILANCA!E15</f>
        <v>2954525.13</v>
      </c>
      <c r="E993" s="1">
        <v>0</v>
      </c>
      <c r="F993" s="1">
        <v>0</v>
      </c>
      <c r="G993" s="2">
        <f t="shared" si="32"/>
        <v>85368.937699999995</v>
      </c>
      <c r="H993" s="2">
        <f t="shared" si="31"/>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197088.27</v>
      </c>
      <c r="D996" s="1">
        <f>BILANCA!E18</f>
        <v>229936.31</v>
      </c>
      <c r="E996" s="1">
        <v>0</v>
      </c>
      <c r="F996" s="1">
        <v>0</v>
      </c>
      <c r="G996" s="2">
        <f t="shared" si="32"/>
        <v>8540.4915699999983</v>
      </c>
      <c r="H996" s="2">
        <f t="shared" si="31"/>
        <v>0.57999999998719431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73827.580000000016</v>
      </c>
      <c r="D997" s="1">
        <f>BILANCA!E19</f>
        <v>55104.859999999986</v>
      </c>
      <c r="E997" s="1">
        <v>0</v>
      </c>
      <c r="F997" s="1">
        <v>0</v>
      </c>
      <c r="G997" s="2">
        <f t="shared" si="32"/>
        <v>2576.5221999999999</v>
      </c>
      <c r="H997" s="2">
        <f t="shared" si="31"/>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97471.02</v>
      </c>
      <c r="D998" s="1">
        <f>BILANCA!E20</f>
        <v>101498.05</v>
      </c>
      <c r="E998" s="1">
        <v>0</v>
      </c>
      <c r="F998" s="1">
        <v>0</v>
      </c>
      <c r="G998" s="2">
        <f t="shared" si="32"/>
        <v>4507.0068000000001</v>
      </c>
      <c r="H998" s="2">
        <f t="shared" si="31"/>
        <v>7.0000000006984919E-2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9391.49</v>
      </c>
      <c r="D999" s="1">
        <f>BILANCA!E21</f>
        <v>10137.73</v>
      </c>
      <c r="E999" s="1">
        <v>0</v>
      </c>
      <c r="F999" s="1">
        <v>0</v>
      </c>
      <c r="G999" s="2">
        <f t="shared" si="32"/>
        <v>474.6712</v>
      </c>
      <c r="H999" s="2">
        <f t="shared" si="31"/>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6110.43</v>
      </c>
      <c r="D1000" s="1">
        <f>BILANCA!E22</f>
        <v>6110.43</v>
      </c>
      <c r="E1000" s="1">
        <v>0</v>
      </c>
      <c r="F1000" s="1">
        <v>0</v>
      </c>
      <c r="G1000" s="2">
        <f t="shared" si="32"/>
        <v>311.63193000000001</v>
      </c>
      <c r="H1000" s="2">
        <f t="shared" si="31"/>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3106.64</v>
      </c>
      <c r="D1001" s="1">
        <f>BILANCA!E23</f>
        <v>3106.64</v>
      </c>
      <c r="E1001" s="1">
        <v>0</v>
      </c>
      <c r="F1001" s="1">
        <v>0</v>
      </c>
      <c r="G1001" s="2">
        <f t="shared" si="32"/>
        <v>167.75855999999999</v>
      </c>
      <c r="H1001" s="2">
        <f t="shared" si="31"/>
        <v>0.72000000000025466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1516.86</v>
      </c>
      <c r="D1003" s="1">
        <f>BILANCA!E25</f>
        <v>1516.85</v>
      </c>
      <c r="E1003" s="1">
        <v>0</v>
      </c>
      <c r="F1003" s="1">
        <v>0</v>
      </c>
      <c r="G1003" s="2">
        <f t="shared" si="32"/>
        <v>91.011200000000002</v>
      </c>
      <c r="H1003" s="2">
        <f t="shared" si="31"/>
        <v>0.29000000000019099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429543.93</v>
      </c>
      <c r="D1004" s="1">
        <f>BILANCA!E26</f>
        <v>434950.88</v>
      </c>
      <c r="E1004" s="1">
        <v>0</v>
      </c>
      <c r="F1004" s="1">
        <v>0</v>
      </c>
      <c r="G1004" s="2">
        <f t="shared" si="32"/>
        <v>27288.359490000003</v>
      </c>
      <c r="H1004" s="2">
        <f t="shared" si="31"/>
        <v>0.19000000000232831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473312.79</v>
      </c>
      <c r="D1006" s="1">
        <f>BILANCA!E28</f>
        <v>502215.72</v>
      </c>
      <c r="E1006" s="1">
        <v>0</v>
      </c>
      <c r="F1006" s="1">
        <v>0</v>
      </c>
      <c r="G1006" s="2">
        <f t="shared" si="32"/>
        <v>33988.117289999995</v>
      </c>
      <c r="H1006" s="2">
        <f t="shared" si="31"/>
        <v>0.49000000004889444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16210</v>
      </c>
      <c r="D1007" s="1">
        <f>BILANCA!E29</f>
        <v>12078.049999999996</v>
      </c>
      <c r="E1007" s="1">
        <v>0</v>
      </c>
      <c r="F1007" s="1">
        <v>0</v>
      </c>
      <c r="G1007" s="2">
        <f t="shared" si="32"/>
        <v>968.78639999999973</v>
      </c>
      <c r="H1007" s="2">
        <f t="shared" si="31"/>
        <v>4.9999999995634425E-2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49582.85</v>
      </c>
      <c r="D1008" s="1">
        <f>BILANCA!E30</f>
        <v>49582.85</v>
      </c>
      <c r="E1008" s="1">
        <v>0</v>
      </c>
      <c r="F1008" s="1">
        <v>0</v>
      </c>
      <c r="G1008" s="2">
        <f t="shared" si="32"/>
        <v>3718.7137499999999</v>
      </c>
      <c r="H1008" s="2">
        <f t="shared" si="31"/>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33372.85</v>
      </c>
      <c r="D1012" s="1">
        <f>BILANCA!E34</f>
        <v>37504.800000000003</v>
      </c>
      <c r="E1012" s="1">
        <v>0</v>
      </c>
      <c r="F1012" s="1">
        <v>0</v>
      </c>
      <c r="G1012" s="2">
        <f t="shared" si="32"/>
        <v>3143.09105</v>
      </c>
      <c r="H1012" s="2">
        <f t="shared" si="31"/>
        <v>0.34999999999854481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7.17</v>
      </c>
      <c r="D1013" s="1">
        <f>BILANCA!E35</f>
        <v>7.02</v>
      </c>
      <c r="E1013" s="1">
        <v>0</v>
      </c>
      <c r="F1013" s="1">
        <v>0</v>
      </c>
      <c r="G1013" s="2">
        <f t="shared" si="32"/>
        <v>0.63629999999999998</v>
      </c>
      <c r="H1013" s="2">
        <f t="shared" si="31"/>
        <v>0.1899999999999995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7.17</v>
      </c>
      <c r="D1015" s="1">
        <f>BILANCA!E37</f>
        <v>7.02</v>
      </c>
      <c r="E1015" s="1">
        <v>0</v>
      </c>
      <c r="F1015" s="1">
        <v>0</v>
      </c>
      <c r="G1015" s="2">
        <f t="shared" si="32"/>
        <v>0.67871999999999999</v>
      </c>
      <c r="H1015" s="2">
        <f t="shared" si="31"/>
        <v>0.1899999999999995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17854.54</v>
      </c>
      <c r="D1025" s="1">
        <f>BILANCA!E47</f>
        <v>17854.54</v>
      </c>
      <c r="E1025" s="1">
        <v>0</v>
      </c>
      <c r="F1025" s="1">
        <v>0</v>
      </c>
      <c r="G1025" s="2">
        <f t="shared" si="32"/>
        <v>2249.6720400000004</v>
      </c>
      <c r="H1025" s="2">
        <f t="shared" si="31"/>
        <v>0.91999999999825377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17854.54</v>
      </c>
      <c r="D1028" s="1">
        <f>BILANCA!E50</f>
        <v>17854.54</v>
      </c>
      <c r="E1028" s="1">
        <v>0</v>
      </c>
      <c r="F1028" s="1">
        <v>0</v>
      </c>
      <c r="G1028" s="2">
        <f t="shared" si="32"/>
        <v>2410.3629000000001</v>
      </c>
      <c r="H1028" s="2">
        <f t="shared" si="33"/>
        <v>0.91999999999825377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607.37</v>
      </c>
      <c r="D1032" s="1">
        <f>BILANCA!E54</f>
        <v>607.37</v>
      </c>
      <c r="E1032" s="1">
        <v>0</v>
      </c>
      <c r="F1032" s="1">
        <v>0</v>
      </c>
      <c r="G1032" s="2">
        <f t="shared" si="32"/>
        <v>89.283389999999997</v>
      </c>
      <c r="H1032" s="2">
        <f t="shared" si="33"/>
        <v>0.74000000000000909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607.37</v>
      </c>
      <c r="D1033" s="1">
        <f>BILANCA!E55</f>
        <v>607.37</v>
      </c>
      <c r="E1033" s="1">
        <v>0</v>
      </c>
      <c r="F1033" s="1">
        <v>0</v>
      </c>
      <c r="G1033" s="2">
        <f t="shared" si="32"/>
        <v>91.105500000000006</v>
      </c>
      <c r="H1033" s="2">
        <f t="shared" si="33"/>
        <v>0.74000000000000909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324136.62</v>
      </c>
      <c r="D1034" s="1">
        <f>BILANCA!E56</f>
        <v>0</v>
      </c>
      <c r="E1034" s="1">
        <v>0</v>
      </c>
      <c r="F1034" s="1">
        <v>0</v>
      </c>
      <c r="G1034" s="2">
        <f t="shared" si="32"/>
        <v>16530.967619999999</v>
      </c>
      <c r="H1034" s="2">
        <f t="shared" si="33"/>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324136.62</v>
      </c>
      <c r="D1035" s="1">
        <f>BILANCA!E57</f>
        <v>0</v>
      </c>
      <c r="E1035" s="1">
        <v>0</v>
      </c>
      <c r="F1035" s="1">
        <v>0</v>
      </c>
      <c r="G1035" s="2">
        <f t="shared" si="32"/>
        <v>16855.104240000001</v>
      </c>
      <c r="H1035" s="2">
        <f t="shared" si="33"/>
        <v>0.38000000000465661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40437.64</v>
      </c>
      <c r="D1046" s="1">
        <f>BILANCA!E68</f>
        <v>83196.87000000001</v>
      </c>
      <c r="E1046" s="1">
        <v>0</v>
      </c>
      <c r="F1046" s="1">
        <v>0</v>
      </c>
      <c r="G1046" s="2">
        <f t="shared" si="32"/>
        <v>13030.376940000002</v>
      </c>
      <c r="H1046" s="2">
        <f t="shared" si="33"/>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3103.58</v>
      </c>
      <c r="D1056" s="1">
        <f>BILANCA!E78</f>
        <v>4683.41</v>
      </c>
      <c r="E1056" s="1">
        <v>0</v>
      </c>
      <c r="F1056" s="1">
        <v>0</v>
      </c>
      <c r="G1056" s="2">
        <f t="shared" si="34"/>
        <v>910.33919999999989</v>
      </c>
      <c r="H1056" s="2">
        <f t="shared" si="33"/>
        <v>0.82999999999992724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1793.69</v>
      </c>
      <c r="D1062" s="1">
        <f>BILANCA!E84</f>
        <v>3237.88</v>
      </c>
      <c r="E1062" s="1">
        <v>0</v>
      </c>
      <c r="F1062" s="1">
        <v>0</v>
      </c>
      <c r="G1062" s="2">
        <f t="shared" si="34"/>
        <v>653.28655000000003</v>
      </c>
      <c r="H1062" s="2">
        <f t="shared" si="33"/>
        <v>0.42999999999983629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1309.8900000000001</v>
      </c>
      <c r="D1064" s="1">
        <f>BILANCA!E86</f>
        <v>1445.53</v>
      </c>
      <c r="E1064" s="1">
        <v>0</v>
      </c>
      <c r="F1064" s="1">
        <v>0</v>
      </c>
      <c r="G1064" s="2">
        <f t="shared" si="34"/>
        <v>340.27695</v>
      </c>
      <c r="H1064" s="2">
        <f t="shared" si="33"/>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37334.06</v>
      </c>
      <c r="D1148" s="1">
        <f>BILANCA!E170</f>
        <v>78513.460000000006</v>
      </c>
      <c r="E1148" s="1">
        <v>0</v>
      </c>
      <c r="F1148" s="1">
        <v>0</v>
      </c>
      <c r="G1148" s="2">
        <f t="shared" si="36"/>
        <v>32069.561700000006</v>
      </c>
      <c r="H1148" s="2">
        <f t="shared" si="35"/>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37334.06</v>
      </c>
      <c r="D1151" s="1">
        <f>BILANCA!E173</f>
        <v>78513.460000000006</v>
      </c>
      <c r="E1151" s="1">
        <v>0</v>
      </c>
      <c r="F1151" s="1">
        <v>0</v>
      </c>
      <c r="G1151" s="2">
        <f t="shared" si="36"/>
        <v>32652.644640000006</v>
      </c>
      <c r="H1151" s="2">
        <f t="shared" si="35"/>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2885374.25</v>
      </c>
      <c r="D1152" s="1">
        <f>BILANCA!E175</f>
        <v>2874975.62</v>
      </c>
      <c r="E1152" s="1">
        <v>0</v>
      </c>
      <c r="F1152" s="1">
        <v>0</v>
      </c>
      <c r="G1152" s="2">
        <f t="shared" si="36"/>
        <v>1459370.0078100001</v>
      </c>
      <c r="H1152" s="2">
        <f t="shared" si="35"/>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40437.64</v>
      </c>
      <c r="D1153" s="1">
        <f>BILANCA!E176</f>
        <v>83196.87000000001</v>
      </c>
      <c r="E1153" s="1">
        <v>0</v>
      </c>
      <c r="F1153" s="1">
        <v>0</v>
      </c>
      <c r="G1153" s="2">
        <f t="shared" si="36"/>
        <v>35161.334600000009</v>
      </c>
      <c r="H1153" s="2">
        <f t="shared" si="35"/>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40437.64</v>
      </c>
      <c r="D1154" s="1">
        <f>BILANCA!E177</f>
        <v>83196.87000000001</v>
      </c>
      <c r="E1154" s="1">
        <v>0</v>
      </c>
      <c r="F1154" s="1">
        <v>0</v>
      </c>
      <c r="G1154" s="2">
        <f t="shared" si="36"/>
        <v>35368.165980000005</v>
      </c>
      <c r="H1154" s="2">
        <f t="shared" ref="H1154:H1217" si="37">ABS(C1154-ROUND(C1154,0))+ABS(D1154-ROUND(D1154,0))</f>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38637.79</v>
      </c>
      <c r="D1155" s="1">
        <f>BILANCA!E178</f>
        <v>78202.070000000007</v>
      </c>
      <c r="E1155" s="1">
        <v>0</v>
      </c>
      <c r="F1155" s="1">
        <v>0</v>
      </c>
      <c r="G1155" s="2">
        <f t="shared" si="36"/>
        <v>33547.211960000001</v>
      </c>
      <c r="H1155" s="2">
        <f t="shared" si="37"/>
        <v>0.2800000000061118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323.58</v>
      </c>
      <c r="D1156" s="1">
        <f>BILANCA!E179</f>
        <v>1938.7</v>
      </c>
      <c r="E1156" s="1">
        <v>0</v>
      </c>
      <c r="F1156" s="1">
        <v>0</v>
      </c>
      <c r="G1156" s="2">
        <f t="shared" si="36"/>
        <v>726.76953999999989</v>
      </c>
      <c r="H1156" s="2">
        <f t="shared" si="37"/>
        <v>0.71999999999997044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1476.27</v>
      </c>
      <c r="D1165" s="1">
        <f>BILANCA!E188</f>
        <v>3056.1</v>
      </c>
      <c r="E1165" s="1">
        <v>0</v>
      </c>
      <c r="F1165" s="1">
        <v>0</v>
      </c>
      <c r="G1165" s="2">
        <f t="shared" si="36"/>
        <v>1381.1015399999999</v>
      </c>
      <c r="H1165" s="2">
        <f t="shared" si="37"/>
        <v>0.36999999999989086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2844936.61</v>
      </c>
      <c r="D1214" s="1">
        <f>BILANCA!E237</f>
        <v>2791778.75</v>
      </c>
      <c r="E1214" s="1">
        <v>0</v>
      </c>
      <c r="F1214" s="1">
        <v>0</v>
      </c>
      <c r="G1214" s="2">
        <f t="shared" si="38"/>
        <v>1946982.1394099998</v>
      </c>
      <c r="H1214" s="2">
        <f t="shared" si="37"/>
        <v>0.64000000013038516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2844936.61</v>
      </c>
      <c r="D1215" s="1">
        <f>BILANCA!E238</f>
        <v>2791778.75</v>
      </c>
      <c r="E1215" s="1">
        <v>0</v>
      </c>
      <c r="F1215" s="1">
        <v>0</v>
      </c>
      <c r="G1215" s="2">
        <f t="shared" si="38"/>
        <v>1955410.6335200001</v>
      </c>
      <c r="H1215" s="2">
        <f t="shared" si="37"/>
        <v>0.64000000013038516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2844936.61</v>
      </c>
      <c r="D1216" s="1">
        <f>BILANCA!E239</f>
        <v>2791778.75</v>
      </c>
      <c r="E1216" s="1">
        <v>0</v>
      </c>
      <c r="F1216" s="1">
        <v>0</v>
      </c>
      <c r="G1216" s="2">
        <f t="shared" si="38"/>
        <v>1963839.12763</v>
      </c>
      <c r="H1216" s="2">
        <f t="shared" si="37"/>
        <v>0.64000000013038516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2844936.61</v>
      </c>
      <c r="D1217" s="1">
        <f>BILANCA!E240</f>
        <v>2791778.75</v>
      </c>
      <c r="E1217" s="1">
        <v>0</v>
      </c>
      <c r="F1217" s="1">
        <v>0</v>
      </c>
      <c r="G1217" s="2">
        <f t="shared" si="38"/>
        <v>1972267.6217400001</v>
      </c>
      <c r="H1217" s="2">
        <f t="shared" si="37"/>
        <v>0.64000000013038516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1235.57</v>
      </c>
      <c r="D1244" s="1">
        <f>BILANCA!E268</f>
        <v>1445.53</v>
      </c>
      <c r="E1244" s="1">
        <v>0</v>
      </c>
      <c r="F1244" s="1">
        <v>0</v>
      </c>
      <c r="G1244" s="2">
        <f t="shared" si="40"/>
        <v>1077.05043</v>
      </c>
      <c r="H1244" s="2">
        <f t="shared" si="39"/>
        <v>0.90000000000009095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74.319999999999993</v>
      </c>
      <c r="D1247" s="1">
        <f>BILANCA!E271</f>
        <v>0</v>
      </c>
      <c r="E1247" s="1">
        <v>0</v>
      </c>
      <c r="F1247" s="1">
        <v>0</v>
      </c>
      <c r="G1247" s="2">
        <f t="shared" si="40"/>
        <v>19.620480000000001</v>
      </c>
      <c r="H1247" s="2">
        <f t="shared" si="39"/>
        <v>0.31999999999999318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40437.64</v>
      </c>
      <c r="D1264" s="1">
        <f>BILANCA!E288</f>
        <v>83196.87</v>
      </c>
      <c r="E1264" s="1">
        <v>0</v>
      </c>
      <c r="F1264" s="1">
        <v>0</v>
      </c>
      <c r="G1264" s="2">
        <f t="shared" si="40"/>
        <v>58119.617780000008</v>
      </c>
      <c r="H1264" s="2">
        <f t="shared" si="39"/>
        <v>0.49000000000523869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1476.27</v>
      </c>
      <c r="D1278" s="1">
        <f>BILANCA!E302</f>
        <v>3056.1</v>
      </c>
      <c r="E1278" s="1">
        <v>0</v>
      </c>
      <c r="F1278" s="1">
        <v>0</v>
      </c>
      <c r="G1278" s="2">
        <f t="shared" si="40"/>
        <v>2238.5986499999999</v>
      </c>
      <c r="H1278" s="2">
        <f t="shared" si="39"/>
        <v>0.36999999999989086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1178326.28</v>
      </c>
      <c r="D1423" s="1">
        <f>'RAS-funkcijski'!E129</f>
        <v>1360007.29</v>
      </c>
      <c r="E1423" s="1">
        <v>0</v>
      </c>
      <c r="F1423" s="1">
        <v>0</v>
      </c>
      <c r="G1423" s="2">
        <f t="shared" si="44"/>
        <v>487292.60750000004</v>
      </c>
      <c r="H1423" s="2">
        <f t="shared" si="45"/>
        <v>0.57000000006519258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1178326.28</v>
      </c>
      <c r="D1434" s="1">
        <f>'RAS-funkcijski'!E140</f>
        <v>1360007.29</v>
      </c>
      <c r="E1434" s="1">
        <v>0</v>
      </c>
      <c r="F1434" s="1">
        <v>0</v>
      </c>
      <c r="G1434" s="2">
        <f t="shared" si="46"/>
        <v>530174.35696</v>
      </c>
      <c r="H1434" s="2">
        <f t="shared" si="45"/>
        <v>0.57000000006519258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1178326.28</v>
      </c>
      <c r="D1435" s="13">
        <f>'RAS-funkcijski'!E141</f>
        <v>1360007.29</v>
      </c>
      <c r="E1435" s="13">
        <v>0</v>
      </c>
      <c r="F1435" s="13">
        <v>0</v>
      </c>
      <c r="G1435" s="14">
        <f t="shared" si="46"/>
        <v>534072.69782000012</v>
      </c>
      <c r="H1435" s="14">
        <f t="shared" si="45"/>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23.3</v>
      </c>
      <c r="E1436" s="6">
        <v>0</v>
      </c>
      <c r="F1436" s="6">
        <v>0</v>
      </c>
      <c r="G1436" s="7">
        <f t="shared" si="46"/>
        <v>4.6600000000000003E-2</v>
      </c>
      <c r="H1436" s="7">
        <f t="shared" si="45"/>
        <v>0.30000000000000071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23.3</v>
      </c>
      <c r="E1453" s="1">
        <v>0</v>
      </c>
      <c r="F1453" s="1">
        <v>0</v>
      </c>
      <c r="G1453" s="2">
        <f t="shared" si="46"/>
        <v>0.83879999999999999</v>
      </c>
      <c r="H1453" s="2">
        <f t="shared" si="45"/>
        <v>0.30000000000000071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23.3</v>
      </c>
      <c r="E1454" s="1">
        <v>0</v>
      </c>
      <c r="F1454" s="1">
        <v>0</v>
      </c>
      <c r="G1454" s="2">
        <f t="shared" si="46"/>
        <v>0.88539999999999996</v>
      </c>
      <c r="H1454" s="2">
        <f t="shared" si="45"/>
        <v>0.30000000000000071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23.3</v>
      </c>
      <c r="E1456" s="1">
        <v>0</v>
      </c>
      <c r="F1456" s="1">
        <v>0</v>
      </c>
      <c r="G1456" s="2">
        <f t="shared" si="46"/>
        <v>0.97860000000000014</v>
      </c>
      <c r="H1456" s="2">
        <f t="shared" si="45"/>
        <v>0.30000000000000071</v>
      </c>
      <c r="I1456" s="10">
        <f t="shared" si="49"/>
        <v>0.29358000000000073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40437.64</v>
      </c>
      <c r="D1480" s="6"/>
      <c r="E1480" s="6">
        <v>0</v>
      </c>
      <c r="F1480" s="6">
        <v>0</v>
      </c>
      <c r="G1480" s="7">
        <f t="shared" ref="G1480:G1511" si="52">B1480/1000*C1480</f>
        <v>40.437640000000002</v>
      </c>
      <c r="H1480" s="7">
        <f t="shared" ref="H1480:H1511" si="53">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1369716.97</v>
      </c>
      <c r="D1481" s="1">
        <v>0</v>
      </c>
      <c r="E1481" s="1">
        <v>0</v>
      </c>
      <c r="F1481" s="1">
        <v>0</v>
      </c>
      <c r="G1481" s="2">
        <f t="shared" si="52"/>
        <v>2739.4339399999999</v>
      </c>
      <c r="H1481" s="2">
        <f t="shared" si="53"/>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3000.47</v>
      </c>
      <c r="D1482" s="1">
        <v>0</v>
      </c>
      <c r="E1482" s="1">
        <v>0</v>
      </c>
      <c r="F1482" s="1">
        <v>0</v>
      </c>
      <c r="G1482" s="2">
        <f t="shared" si="52"/>
        <v>9.0014099999999999</v>
      </c>
      <c r="H1482" s="2">
        <f t="shared" si="53"/>
        <v>0.46999999999979991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1353613.24</v>
      </c>
      <c r="D1483" s="1">
        <v>0</v>
      </c>
      <c r="E1483" s="1">
        <v>0</v>
      </c>
      <c r="F1483" s="1">
        <v>0</v>
      </c>
      <c r="G1483" s="2">
        <f t="shared" si="52"/>
        <v>5414.4529600000005</v>
      </c>
      <c r="H1483" s="2">
        <f t="shared" si="53"/>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478325.36</v>
      </c>
      <c r="D1484" s="1">
        <v>0</v>
      </c>
      <c r="E1484" s="1">
        <v>0</v>
      </c>
      <c r="F1484" s="1">
        <v>0</v>
      </c>
      <c r="G1484" s="2">
        <f t="shared" si="52"/>
        <v>2391.6268</v>
      </c>
      <c r="H1484" s="2">
        <f t="shared" si="53"/>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872633.38</v>
      </c>
      <c r="D1485" s="1">
        <v>0</v>
      </c>
      <c r="E1485" s="1">
        <v>0</v>
      </c>
      <c r="F1485" s="1">
        <v>0</v>
      </c>
      <c r="G1485" s="2">
        <f t="shared" si="52"/>
        <v>5235.8002800000004</v>
      </c>
      <c r="H1485" s="2">
        <f t="shared" si="53"/>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2654.5</v>
      </c>
      <c r="D1491" s="1">
        <v>0</v>
      </c>
      <c r="E1491" s="1">
        <v>0</v>
      </c>
      <c r="F1491" s="1">
        <v>0</v>
      </c>
      <c r="G1491" s="2">
        <f t="shared" si="52"/>
        <v>31.853999999999999</v>
      </c>
      <c r="H1491" s="2">
        <f t="shared" si="53"/>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13103.26</v>
      </c>
      <c r="D1492" s="1">
        <v>0</v>
      </c>
      <c r="E1492" s="1">
        <v>0</v>
      </c>
      <c r="F1492" s="1">
        <v>0</v>
      </c>
      <c r="G1492" s="2">
        <f t="shared" si="52"/>
        <v>170.34237999999999</v>
      </c>
      <c r="H1492" s="2">
        <f t="shared" si="53"/>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1326957.74</v>
      </c>
      <c r="D1499" s="1">
        <v>0</v>
      </c>
      <c r="E1499" s="1">
        <v>0</v>
      </c>
      <c r="F1499" s="1">
        <v>0</v>
      </c>
      <c r="G1499" s="2">
        <f t="shared" si="52"/>
        <v>26539.1548</v>
      </c>
      <c r="H1499" s="2">
        <f t="shared" si="53"/>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1420.64</v>
      </c>
      <c r="D1500" s="1">
        <v>0</v>
      </c>
      <c r="E1500" s="1">
        <v>0</v>
      </c>
      <c r="F1500" s="1">
        <v>0</v>
      </c>
      <c r="G1500" s="2">
        <f t="shared" si="52"/>
        <v>29.833440000000003</v>
      </c>
      <c r="H1500" s="2">
        <f t="shared" si="53"/>
        <v>0.35999999999989996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1312433.8400000001</v>
      </c>
      <c r="D1501" s="1">
        <v>0</v>
      </c>
      <c r="E1501" s="1">
        <v>0</v>
      </c>
      <c r="F1501" s="1">
        <v>0</v>
      </c>
      <c r="G1501" s="2">
        <f t="shared" si="52"/>
        <v>28873.54448</v>
      </c>
      <c r="H1501" s="2">
        <f t="shared" si="53"/>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438761.08</v>
      </c>
      <c r="D1502" s="1">
        <v>0</v>
      </c>
      <c r="E1502" s="1">
        <v>0</v>
      </c>
      <c r="F1502" s="1">
        <v>0</v>
      </c>
      <c r="G1502" s="2">
        <f t="shared" si="52"/>
        <v>10091.50484</v>
      </c>
      <c r="H1502" s="2">
        <f t="shared" si="53"/>
        <v>8.0000000016298145E-2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871018.26</v>
      </c>
      <c r="D1503" s="1">
        <v>0</v>
      </c>
      <c r="E1503" s="1">
        <v>0</v>
      </c>
      <c r="F1503" s="1">
        <v>0</v>
      </c>
      <c r="G1503" s="2">
        <f t="shared" si="52"/>
        <v>20904.438239999999</v>
      </c>
      <c r="H1503" s="2">
        <f t="shared" si="53"/>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2654.5</v>
      </c>
      <c r="D1509" s="1">
        <v>0</v>
      </c>
      <c r="E1509" s="1">
        <v>0</v>
      </c>
      <c r="F1509" s="1">
        <v>0</v>
      </c>
      <c r="G1509" s="2">
        <f t="shared" si="52"/>
        <v>79.634999999999991</v>
      </c>
      <c r="H1509" s="2">
        <f t="shared" si="53"/>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13103.26</v>
      </c>
      <c r="D1510" s="1">
        <v>0</v>
      </c>
      <c r="E1510" s="1">
        <v>0</v>
      </c>
      <c r="F1510" s="1">
        <v>0</v>
      </c>
      <c r="G1510" s="2">
        <f t="shared" si="52"/>
        <v>406.20105999999998</v>
      </c>
      <c r="H1510" s="2">
        <f t="shared" si="53"/>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83196.869999999879</v>
      </c>
      <c r="D1517" s="1">
        <v>0</v>
      </c>
      <c r="E1517" s="1">
        <v>0</v>
      </c>
      <c r="F1517" s="1">
        <v>0</v>
      </c>
      <c r="G1517" s="2">
        <f t="shared" si="54"/>
        <v>3161.4810599999955</v>
      </c>
      <c r="H1517" s="2">
        <f t="shared" si="5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83196.87000000001</v>
      </c>
      <c r="D1576" s="1">
        <v>0</v>
      </c>
      <c r="E1576" s="1">
        <v>0</v>
      </c>
      <c r="F1576" s="1">
        <v>0</v>
      </c>
      <c r="G1576" s="2">
        <f t="shared" si="56"/>
        <v>8070.0963900000015</v>
      </c>
      <c r="H1576" s="2">
        <f t="shared" si="57"/>
        <v>0.1299999999901047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3056.1</v>
      </c>
      <c r="D1577" s="1">
        <v>0</v>
      </c>
      <c r="E1577" s="1">
        <v>0</v>
      </c>
      <c r="F1577" s="1">
        <v>0</v>
      </c>
      <c r="G1577" s="2">
        <f t="shared" si="56"/>
        <v>299.49779999999998</v>
      </c>
      <c r="H1577" s="2">
        <f t="shared" si="57"/>
        <v>9.9999999999909051E-2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80140.77</v>
      </c>
      <c r="D1578" s="1">
        <v>0</v>
      </c>
      <c r="E1578" s="1">
        <v>0</v>
      </c>
      <c r="F1578" s="1">
        <v>0</v>
      </c>
      <c r="G1578" s="2">
        <f t="shared" si="56"/>
        <v>7933.9362300000012</v>
      </c>
      <c r="H1578" s="2">
        <f t="shared" si="57"/>
        <v>0.22999999999592546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48710</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1178326.2899999998</v>
      </c>
      <c r="I16" s="169">
        <f>'PR-RAS'!E6</f>
        <v>1360007.29</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1169216.6200000001</v>
      </c>
      <c r="I17" s="169">
        <f>'PR-RAS'!E151</f>
        <v>1346904.03</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9.9999997764825821E-3</v>
      </c>
      <c r="I18" s="169">
        <f>'PR-RAS'!E645</f>
        <v>0</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2844936.61</v>
      </c>
      <c r="I20" s="172">
        <f>BILANCA!E7</f>
        <v>2791778.7499999995</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40437.64</v>
      </c>
      <c r="I21" s="174">
        <f>BILANCA!E68</f>
        <v>83196.87000000001</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40437.64</v>
      </c>
      <c r="I22" s="174">
        <f>BILANCA!E176</f>
        <v>83196.87000000001</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2844936.61</v>
      </c>
      <c r="I23" s="176">
        <f>BILANCA!E237</f>
        <v>2791778.75</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1178326.28</v>
      </c>
      <c r="I28" s="178">
        <f>'RAS-funkcijski'!E141</f>
        <v>1360007.29</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0</v>
      </c>
      <c r="I29" s="172">
        <f>'P-VRIO'!E5</f>
        <v>23.3</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23.3</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40437.64</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83196.869999999879</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83196.87000000001</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35" zoomScaleNormal="100" workbookViewId="0">
      <selection activeCell="E240" sqref="E240"/>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7" width="14.42578125" style="63" customWidth="1"/>
    <col min="8"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1178326.2899999998</v>
      </c>
      <c r="E6" s="51">
        <f>E7+E44+E50+E82+E106+E124+E133+E139</f>
        <v>1360007.29</v>
      </c>
      <c r="F6" s="52">
        <f t="shared" ref="F6:F69" si="0">IF(D6&lt;&gt;0,IF(E6/D6&gt;=100,"&gt;&gt;100",E6/D6*100),"-")</f>
        <v>115.41856458112296</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0</v>
      </c>
      <c r="E50" s="51">
        <f>E51+E54+E59+E62+E65+E68+E71+E74+E77</f>
        <v>0</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1178326.2899999998</v>
      </c>
      <c r="E133" s="51">
        <f>E134+E138</f>
        <v>1360007.29</v>
      </c>
      <c r="F133" s="52">
        <f t="shared" si="1"/>
        <v>115.41856458112296</v>
      </c>
    </row>
    <row r="134" spans="1:6" ht="24" x14ac:dyDescent="0.2">
      <c r="A134" s="53">
        <v>671</v>
      </c>
      <c r="B134" s="231" t="s">
        <v>314</v>
      </c>
      <c r="C134" s="50" t="s">
        <v>315</v>
      </c>
      <c r="D134" s="51">
        <f>SUM(D135:D137)</f>
        <v>1178326.2899999998</v>
      </c>
      <c r="E134" s="51">
        <f>SUM(E135:E137)</f>
        <v>1360007.29</v>
      </c>
      <c r="F134" s="52">
        <f t="shared" ref="F134:F197" si="2">IF(D134&lt;&gt;0,IF(E134/D134&gt;=100,"&gt;&gt;100",E134/D134*100),"-")</f>
        <v>115.41856458112296</v>
      </c>
    </row>
    <row r="135" spans="1:6" ht="12.75" customHeight="1" x14ac:dyDescent="0.2">
      <c r="A135" s="53">
        <v>6711</v>
      </c>
      <c r="B135" s="84" t="s">
        <v>316</v>
      </c>
      <c r="C135" s="50" t="s">
        <v>317</v>
      </c>
      <c r="D135" s="241">
        <v>1169216.6299999999</v>
      </c>
      <c r="E135" s="241">
        <v>1346904.03</v>
      </c>
      <c r="F135" s="52">
        <f t="shared" si="2"/>
        <v>115.19713245953405</v>
      </c>
    </row>
    <row r="136" spans="1:6" ht="24" x14ac:dyDescent="0.2">
      <c r="A136" s="53">
        <v>6712</v>
      </c>
      <c r="B136" s="231" t="s">
        <v>318</v>
      </c>
      <c r="C136" s="50" t="s">
        <v>319</v>
      </c>
      <c r="D136" s="241">
        <v>9109.66</v>
      </c>
      <c r="E136" s="241">
        <v>13103.26</v>
      </c>
      <c r="F136" s="52">
        <f t="shared" si="2"/>
        <v>143.83917731287448</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1169216.6200000001</v>
      </c>
      <c r="E151" s="51">
        <f>E152+E163+E196+E215+E224+E252+E263</f>
        <v>1346904.03</v>
      </c>
      <c r="F151" s="52">
        <f t="shared" si="2"/>
        <v>115.1971334447846</v>
      </c>
    </row>
    <row r="152" spans="1:6" ht="12.75" customHeight="1" x14ac:dyDescent="0.2">
      <c r="A152" s="53">
        <v>31</v>
      </c>
      <c r="B152" s="84" t="s">
        <v>349</v>
      </c>
      <c r="C152" s="50" t="s">
        <v>350</v>
      </c>
      <c r="D152" s="51">
        <f>D153+D158+D159</f>
        <v>431901.22</v>
      </c>
      <c r="E152" s="51">
        <f>E153+E158+E159</f>
        <v>472696.76999999996</v>
      </c>
      <c r="F152" s="52">
        <f t="shared" si="2"/>
        <v>109.445574152349</v>
      </c>
    </row>
    <row r="153" spans="1:6" ht="12.75" customHeight="1" x14ac:dyDescent="0.2">
      <c r="A153" s="53">
        <v>311</v>
      </c>
      <c r="B153" s="84" t="s">
        <v>351</v>
      </c>
      <c r="C153" s="50" t="s">
        <v>352</v>
      </c>
      <c r="D153" s="51">
        <f>SUM(D154:D157)</f>
        <v>359616.41</v>
      </c>
      <c r="E153" s="51">
        <f>SUM(E154:E157)</f>
        <v>393629.06</v>
      </c>
      <c r="F153" s="52">
        <f t="shared" si="2"/>
        <v>109.45803613355687</v>
      </c>
    </row>
    <row r="154" spans="1:6" ht="12.75" customHeight="1" x14ac:dyDescent="0.2">
      <c r="A154" s="53">
        <v>3111</v>
      </c>
      <c r="B154" s="84" t="s">
        <v>353</v>
      </c>
      <c r="C154" s="50" t="s">
        <v>354</v>
      </c>
      <c r="D154" s="241">
        <v>327882.99</v>
      </c>
      <c r="E154" s="241">
        <v>351886.35</v>
      </c>
      <c r="F154" s="52">
        <f t="shared" si="2"/>
        <v>107.32070913468246</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31733.42</v>
      </c>
      <c r="E156" s="241">
        <v>41742.71</v>
      </c>
      <c r="F156" s="52">
        <f t="shared" si="2"/>
        <v>131.5417941085455</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18302.13</v>
      </c>
      <c r="E158" s="241">
        <v>16944.98</v>
      </c>
      <c r="F158" s="52">
        <f t="shared" si="2"/>
        <v>92.584742868726195</v>
      </c>
    </row>
    <row r="159" spans="1:6" ht="12.75" customHeight="1" x14ac:dyDescent="0.2">
      <c r="A159" s="53">
        <v>313</v>
      </c>
      <c r="B159" s="84" t="s">
        <v>363</v>
      </c>
      <c r="C159" s="50" t="s">
        <v>364</v>
      </c>
      <c r="D159" s="51">
        <f>SUM(D160:D162)</f>
        <v>53982.68</v>
      </c>
      <c r="E159" s="51">
        <f>SUM(E160:E162)</f>
        <v>62122.73</v>
      </c>
      <c r="F159" s="52">
        <f t="shared" si="2"/>
        <v>115.07900311729615</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53982.68</v>
      </c>
      <c r="E161" s="241">
        <v>62122.73</v>
      </c>
      <c r="F161" s="52">
        <f t="shared" si="2"/>
        <v>115.07900311729615</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737315.40000000014</v>
      </c>
      <c r="E163" s="51">
        <f>E164+E169+E177+E187+E188</f>
        <v>874207.26</v>
      </c>
      <c r="F163" s="52">
        <f t="shared" si="2"/>
        <v>118.56625536371543</v>
      </c>
    </row>
    <row r="164" spans="1:6" ht="12.75" customHeight="1" x14ac:dyDescent="0.2">
      <c r="A164" s="53">
        <v>321</v>
      </c>
      <c r="B164" s="84" t="s">
        <v>372</v>
      </c>
      <c r="C164" s="50" t="s">
        <v>373</v>
      </c>
      <c r="D164" s="51">
        <f>SUM(D165:D168)</f>
        <v>31594.920000000002</v>
      </c>
      <c r="E164" s="51">
        <f>SUM(E165:E168)</f>
        <v>32805.409999999996</v>
      </c>
      <c r="F164" s="52">
        <f t="shared" si="2"/>
        <v>103.83128047167074</v>
      </c>
    </row>
    <row r="165" spans="1:6" ht="12.75" customHeight="1" x14ac:dyDescent="0.2">
      <c r="A165" s="53">
        <v>3211</v>
      </c>
      <c r="B165" s="84" t="s">
        <v>374</v>
      </c>
      <c r="C165" s="50" t="s">
        <v>375</v>
      </c>
      <c r="D165" s="241">
        <v>6845.84</v>
      </c>
      <c r="E165" s="241">
        <v>4982.03</v>
      </c>
      <c r="F165" s="52">
        <f t="shared" si="2"/>
        <v>72.774560901218834</v>
      </c>
    </row>
    <row r="166" spans="1:6" ht="12.75" customHeight="1" x14ac:dyDescent="0.2">
      <c r="A166" s="53">
        <v>3212</v>
      </c>
      <c r="B166" s="84" t="s">
        <v>376</v>
      </c>
      <c r="C166" s="50" t="s">
        <v>377</v>
      </c>
      <c r="D166" s="241">
        <v>18308.810000000001</v>
      </c>
      <c r="E166" s="241">
        <v>22308.23</v>
      </c>
      <c r="F166" s="52">
        <f t="shared" si="2"/>
        <v>121.84423782867373</v>
      </c>
    </row>
    <row r="167" spans="1:6" ht="12.75" customHeight="1" x14ac:dyDescent="0.2">
      <c r="A167" s="53">
        <v>3213</v>
      </c>
      <c r="B167" s="84" t="s">
        <v>378</v>
      </c>
      <c r="C167" s="50" t="s">
        <v>379</v>
      </c>
      <c r="D167" s="241">
        <v>6440.27</v>
      </c>
      <c r="E167" s="241">
        <v>5515.15</v>
      </c>
      <c r="F167" s="52">
        <f t="shared" si="2"/>
        <v>85.635384851877319</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144929.66</v>
      </c>
      <c r="E169" s="51">
        <f>SUM(E170:E176)</f>
        <v>88717.62</v>
      </c>
      <c r="F169" s="52">
        <f t="shared" si="2"/>
        <v>61.214260766222729</v>
      </c>
    </row>
    <row r="170" spans="1:6" ht="12.75" customHeight="1" x14ac:dyDescent="0.2">
      <c r="A170" s="53">
        <v>3221</v>
      </c>
      <c r="B170" s="84" t="s">
        <v>384</v>
      </c>
      <c r="C170" s="50" t="s">
        <v>385</v>
      </c>
      <c r="D170" s="241">
        <v>24241.88</v>
      </c>
      <c r="E170" s="241">
        <v>14011.45</v>
      </c>
      <c r="F170" s="52">
        <f t="shared" si="2"/>
        <v>57.798528826972159</v>
      </c>
    </row>
    <row r="171" spans="1:6" ht="12.75" customHeight="1" x14ac:dyDescent="0.2">
      <c r="A171" s="53">
        <v>3222</v>
      </c>
      <c r="B171" s="84" t="s">
        <v>386</v>
      </c>
      <c r="C171" s="50" t="s">
        <v>387</v>
      </c>
      <c r="D171" s="241">
        <v>7107.78</v>
      </c>
      <c r="E171" s="241">
        <v>3715.18</v>
      </c>
      <c r="F171" s="52">
        <f t="shared" si="2"/>
        <v>52.269203605063751</v>
      </c>
    </row>
    <row r="172" spans="1:6" ht="12.75" customHeight="1" x14ac:dyDescent="0.2">
      <c r="A172" s="53">
        <v>3223</v>
      </c>
      <c r="B172" s="84" t="s">
        <v>388</v>
      </c>
      <c r="C172" s="50" t="s">
        <v>389</v>
      </c>
      <c r="D172" s="241">
        <v>104066.09</v>
      </c>
      <c r="E172" s="241">
        <v>64507.65</v>
      </c>
      <c r="F172" s="52">
        <f t="shared" si="2"/>
        <v>61.987194868184247</v>
      </c>
    </row>
    <row r="173" spans="1:6" ht="12.75" customHeight="1" x14ac:dyDescent="0.2">
      <c r="A173" s="53">
        <v>3224</v>
      </c>
      <c r="B173" s="84" t="s">
        <v>390</v>
      </c>
      <c r="C173" s="50" t="s">
        <v>391</v>
      </c>
      <c r="D173" s="241">
        <v>0</v>
      </c>
      <c r="E173" s="241">
        <v>0</v>
      </c>
      <c r="F173" s="52" t="str">
        <f t="shared" si="2"/>
        <v>-</v>
      </c>
    </row>
    <row r="174" spans="1:6" ht="12.75" customHeight="1" x14ac:dyDescent="0.2">
      <c r="A174" s="53">
        <v>3225</v>
      </c>
      <c r="B174" s="84" t="s">
        <v>392</v>
      </c>
      <c r="C174" s="50" t="s">
        <v>393</v>
      </c>
      <c r="D174" s="241">
        <v>1257.28</v>
      </c>
      <c r="E174" s="241">
        <v>1019.56</v>
      </c>
      <c r="F174" s="52">
        <f t="shared" si="2"/>
        <v>81.092517179943997</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8256.6299999999992</v>
      </c>
      <c r="E176" s="241">
        <v>5463.78</v>
      </c>
      <c r="F176" s="52">
        <f t="shared" si="2"/>
        <v>66.174456164318869</v>
      </c>
    </row>
    <row r="177" spans="1:6" ht="12.75" customHeight="1" x14ac:dyDescent="0.2">
      <c r="A177" s="53">
        <v>323</v>
      </c>
      <c r="B177" s="84" t="s">
        <v>398</v>
      </c>
      <c r="C177" s="50" t="s">
        <v>399</v>
      </c>
      <c r="D177" s="51">
        <f>SUM(D178:D186)</f>
        <v>547135.26</v>
      </c>
      <c r="E177" s="51">
        <f>SUM(E178:E186)</f>
        <v>745126.48</v>
      </c>
      <c r="F177" s="52">
        <f t="shared" si="2"/>
        <v>136.18688731557896</v>
      </c>
    </row>
    <row r="178" spans="1:6" ht="12.75" customHeight="1" x14ac:dyDescent="0.2">
      <c r="A178" s="53">
        <v>3231</v>
      </c>
      <c r="B178" s="84" t="s">
        <v>400</v>
      </c>
      <c r="C178" s="50" t="s">
        <v>401</v>
      </c>
      <c r="D178" s="241">
        <v>4143</v>
      </c>
      <c r="E178" s="241">
        <v>5107.2299999999996</v>
      </c>
      <c r="F178" s="52">
        <f t="shared" si="2"/>
        <v>123.27371469949311</v>
      </c>
    </row>
    <row r="179" spans="1:6" ht="12.75" customHeight="1" x14ac:dyDescent="0.2">
      <c r="A179" s="53">
        <v>3232</v>
      </c>
      <c r="B179" s="84" t="s">
        <v>402</v>
      </c>
      <c r="C179" s="50" t="s">
        <v>403</v>
      </c>
      <c r="D179" s="241">
        <v>13751.34</v>
      </c>
      <c r="E179" s="241">
        <v>27479.85</v>
      </c>
      <c r="F179" s="52">
        <f t="shared" si="2"/>
        <v>199.8339798157852</v>
      </c>
    </row>
    <row r="180" spans="1:6" ht="12.75" customHeight="1" x14ac:dyDescent="0.2">
      <c r="A180" s="53">
        <v>3233</v>
      </c>
      <c r="B180" s="84" t="s">
        <v>404</v>
      </c>
      <c r="C180" s="50" t="s">
        <v>405</v>
      </c>
      <c r="D180" s="241">
        <v>761.7</v>
      </c>
      <c r="E180" s="241">
        <v>513.1</v>
      </c>
      <c r="F180" s="52">
        <f t="shared" si="2"/>
        <v>67.362478666141527</v>
      </c>
    </row>
    <row r="181" spans="1:6" ht="12.75" customHeight="1" x14ac:dyDescent="0.2">
      <c r="A181" s="53">
        <v>3234</v>
      </c>
      <c r="B181" s="84" t="s">
        <v>406</v>
      </c>
      <c r="C181" s="50" t="s">
        <v>407</v>
      </c>
      <c r="D181" s="241">
        <v>8381.68</v>
      </c>
      <c r="E181" s="241">
        <v>13146.06</v>
      </c>
      <c r="F181" s="52">
        <f t="shared" si="2"/>
        <v>156.84278092220174</v>
      </c>
    </row>
    <row r="182" spans="1:6" ht="12.75" customHeight="1" x14ac:dyDescent="0.2">
      <c r="A182" s="53">
        <v>3235</v>
      </c>
      <c r="B182" s="84" t="s">
        <v>408</v>
      </c>
      <c r="C182" s="50" t="s">
        <v>409</v>
      </c>
      <c r="D182" s="241">
        <v>11014.67</v>
      </c>
      <c r="E182" s="241">
        <v>11213.03</v>
      </c>
      <c r="F182" s="52">
        <f t="shared" si="2"/>
        <v>101.80087102019397</v>
      </c>
    </row>
    <row r="183" spans="1:6" ht="12.75" customHeight="1" x14ac:dyDescent="0.2">
      <c r="A183" s="53">
        <v>3236</v>
      </c>
      <c r="B183" s="84" t="s">
        <v>410</v>
      </c>
      <c r="C183" s="50" t="s">
        <v>411</v>
      </c>
      <c r="D183" s="241">
        <v>1758.79</v>
      </c>
      <c r="E183" s="241">
        <v>1479.27</v>
      </c>
      <c r="F183" s="52">
        <f t="shared" si="2"/>
        <v>84.107255556376828</v>
      </c>
    </row>
    <row r="184" spans="1:6" ht="12.75" customHeight="1" x14ac:dyDescent="0.2">
      <c r="A184" s="53">
        <v>3237</v>
      </c>
      <c r="B184" s="84" t="s">
        <v>412</v>
      </c>
      <c r="C184" s="50" t="s">
        <v>413</v>
      </c>
      <c r="D184" s="241">
        <v>95677.97</v>
      </c>
      <c r="E184" s="241">
        <v>97258.25</v>
      </c>
      <c r="F184" s="52">
        <f t="shared" si="2"/>
        <v>101.65166547743436</v>
      </c>
    </row>
    <row r="185" spans="1:6" ht="12.75" customHeight="1" x14ac:dyDescent="0.2">
      <c r="A185" s="53">
        <v>3238</v>
      </c>
      <c r="B185" s="84" t="s">
        <v>414</v>
      </c>
      <c r="C185" s="50" t="s">
        <v>415</v>
      </c>
      <c r="D185" s="241">
        <v>10695.87</v>
      </c>
      <c r="E185" s="241">
        <v>10881.33</v>
      </c>
      <c r="F185" s="52">
        <f t="shared" si="2"/>
        <v>101.73394029658176</v>
      </c>
    </row>
    <row r="186" spans="1:6" ht="12.75" customHeight="1" x14ac:dyDescent="0.2">
      <c r="A186" s="53">
        <v>3239</v>
      </c>
      <c r="B186" s="84" t="s">
        <v>416</v>
      </c>
      <c r="C186" s="50" t="s">
        <v>417</v>
      </c>
      <c r="D186" s="241">
        <v>400950.24</v>
      </c>
      <c r="E186" s="241">
        <v>578048.36</v>
      </c>
      <c r="F186" s="52">
        <f t="shared" si="2"/>
        <v>144.16960069658521</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13655.56</v>
      </c>
      <c r="E188" s="51">
        <f>SUM(E189:E195)</f>
        <v>7557.75</v>
      </c>
      <c r="F188" s="52">
        <f t="shared" si="2"/>
        <v>55.345588170679193</v>
      </c>
    </row>
    <row r="189" spans="1:6" ht="12.75" customHeight="1" x14ac:dyDescent="0.2">
      <c r="A189" s="53">
        <v>3291</v>
      </c>
      <c r="B189" s="231" t="s">
        <v>422</v>
      </c>
      <c r="C189" s="50" t="s">
        <v>423</v>
      </c>
      <c r="D189" s="241">
        <v>629.5</v>
      </c>
      <c r="E189" s="241">
        <v>0</v>
      </c>
      <c r="F189" s="52">
        <f t="shared" si="2"/>
        <v>0</v>
      </c>
    </row>
    <row r="190" spans="1:6" ht="12.75" customHeight="1" x14ac:dyDescent="0.2">
      <c r="A190" s="53">
        <v>3292</v>
      </c>
      <c r="B190" s="84" t="s">
        <v>424</v>
      </c>
      <c r="C190" s="50" t="s">
        <v>425</v>
      </c>
      <c r="D190" s="241">
        <v>5665.76</v>
      </c>
      <c r="E190" s="241">
        <v>5854.39</v>
      </c>
      <c r="F190" s="52">
        <f t="shared" si="2"/>
        <v>103.3292973934653</v>
      </c>
    </row>
    <row r="191" spans="1:6" ht="12.75" customHeight="1" x14ac:dyDescent="0.2">
      <c r="A191" s="53">
        <v>3293</v>
      </c>
      <c r="B191" s="84" t="s">
        <v>426</v>
      </c>
      <c r="C191" s="50" t="s">
        <v>427</v>
      </c>
      <c r="D191" s="241">
        <v>0</v>
      </c>
      <c r="E191" s="241">
        <v>0</v>
      </c>
      <c r="F191" s="52" t="str">
        <f t="shared" si="2"/>
        <v>-</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2260.89</v>
      </c>
      <c r="E193" s="241">
        <v>1703.36</v>
      </c>
      <c r="F193" s="52">
        <f t="shared" si="2"/>
        <v>75.340242117042393</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5099.41</v>
      </c>
      <c r="E195" s="241">
        <v>0</v>
      </c>
      <c r="F195" s="52">
        <f t="shared" si="2"/>
        <v>0</v>
      </c>
    </row>
    <row r="196" spans="1:6" ht="12.75" customHeight="1" x14ac:dyDescent="0.2">
      <c r="A196" s="53">
        <v>34</v>
      </c>
      <c r="B196" s="231" t="s">
        <v>436</v>
      </c>
      <c r="C196" s="50" t="s">
        <v>437</v>
      </c>
      <c r="D196" s="51">
        <f>D197+D202+D210</f>
        <v>0</v>
      </c>
      <c r="E196" s="51">
        <f>E197+E202+E210</f>
        <v>0</v>
      </c>
      <c r="F196" s="52" t="str">
        <f t="shared" si="2"/>
        <v>-</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0</v>
      </c>
      <c r="E210" s="51">
        <f>SUM(E211:E214)</f>
        <v>0</v>
      </c>
      <c r="F210" s="52" t="str">
        <f t="shared" si="3"/>
        <v>-</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0</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0</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1169216.6200000001</v>
      </c>
      <c r="E289" s="51">
        <f>E151-E287+E288</f>
        <v>1346904.03</v>
      </c>
      <c r="F289" s="52">
        <f t="shared" si="4"/>
        <v>115.1971334447846</v>
      </c>
    </row>
    <row r="290" spans="1:6" ht="12.75" customHeight="1" x14ac:dyDescent="0.2">
      <c r="A290" s="53" t="s">
        <v>609</v>
      </c>
      <c r="B290" s="84" t="s">
        <v>620</v>
      </c>
      <c r="C290" s="50" t="s">
        <v>621</v>
      </c>
      <c r="D290" s="51">
        <f>IF(D6&gt;=D289,D6-D289,0)</f>
        <v>9109.6699999996927</v>
      </c>
      <c r="E290" s="51">
        <f>IF(E6&gt;=E289,E6-E289,0)</f>
        <v>13103.260000000009</v>
      </c>
      <c r="F290" s="52">
        <f t="shared" si="4"/>
        <v>143.83901941563693</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0</v>
      </c>
      <c r="E292" s="241">
        <v>0</v>
      </c>
      <c r="F292" s="52" t="str">
        <f t="shared" si="4"/>
        <v>-</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9109.66</v>
      </c>
      <c r="E350" s="51">
        <f>E351+E363+E396+E400+E402</f>
        <v>13103.26</v>
      </c>
      <c r="F350" s="52">
        <f t="shared" si="6"/>
        <v>143.83917731287448</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6521.57</v>
      </c>
      <c r="E363" s="51">
        <f>E364+E369+E378+E383+E388+E391</f>
        <v>10558.26</v>
      </c>
      <c r="F363" s="52">
        <f t="shared" si="7"/>
        <v>161.8975185423142</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6521.57</v>
      </c>
      <c r="E369" s="51">
        <f>SUM(E370:E377)</f>
        <v>10558.26</v>
      </c>
      <c r="F369" s="52">
        <f t="shared" si="7"/>
        <v>161.8975185423142</v>
      </c>
    </row>
    <row r="370" spans="1:6" ht="12.75" customHeight="1" x14ac:dyDescent="0.2">
      <c r="A370" s="53">
        <v>4221</v>
      </c>
      <c r="B370" s="84" t="s">
        <v>675</v>
      </c>
      <c r="C370" s="50" t="s">
        <v>767</v>
      </c>
      <c r="D370" s="241">
        <v>3639.82</v>
      </c>
      <c r="E370" s="241">
        <v>4178.26</v>
      </c>
      <c r="F370" s="52">
        <f t="shared" si="7"/>
        <v>114.79303921622497</v>
      </c>
    </row>
    <row r="371" spans="1:6" ht="12.75" customHeight="1" x14ac:dyDescent="0.2">
      <c r="A371" s="53">
        <v>4222</v>
      </c>
      <c r="B371" s="84" t="s">
        <v>768</v>
      </c>
      <c r="C371" s="50" t="s">
        <v>769</v>
      </c>
      <c r="D371" s="241">
        <v>420.73</v>
      </c>
      <c r="E371" s="241">
        <v>746.25</v>
      </c>
      <c r="F371" s="52">
        <f t="shared" si="7"/>
        <v>177.37028498086659</v>
      </c>
    </row>
    <row r="372" spans="1:6" ht="12.75" customHeight="1" x14ac:dyDescent="0.2">
      <c r="A372" s="53">
        <v>4223</v>
      </c>
      <c r="B372" s="84" t="s">
        <v>679</v>
      </c>
      <c r="C372" s="50" t="s">
        <v>770</v>
      </c>
      <c r="D372" s="241">
        <v>1094.17</v>
      </c>
      <c r="E372" s="241">
        <v>0</v>
      </c>
      <c r="F372" s="52">
        <f t="shared" si="7"/>
        <v>0</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1366.85</v>
      </c>
      <c r="E376" s="241">
        <v>5633.75</v>
      </c>
      <c r="F376" s="52">
        <f t="shared" si="7"/>
        <v>412.17031861579551</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2588.09</v>
      </c>
      <c r="E402" s="51">
        <f>SUM(E403:E406)</f>
        <v>2545</v>
      </c>
      <c r="F402" s="52">
        <f t="shared" si="8"/>
        <v>98.335065627547721</v>
      </c>
    </row>
    <row r="403" spans="1:6" ht="12.75" customHeight="1" x14ac:dyDescent="0.2">
      <c r="A403" s="53">
        <v>451</v>
      </c>
      <c r="B403" s="84" t="s">
        <v>812</v>
      </c>
      <c r="C403" s="50" t="s">
        <v>813</v>
      </c>
      <c r="D403" s="241">
        <v>2588.09</v>
      </c>
      <c r="E403" s="241">
        <v>2545</v>
      </c>
      <c r="F403" s="52">
        <f t="shared" si="8"/>
        <v>98.335065627547721</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9109.66</v>
      </c>
      <c r="E408" s="51">
        <f>IF(E350&gt;=E298,E350-E298,0)</f>
        <v>13103.26</v>
      </c>
      <c r="F408" s="52">
        <f t="shared" si="8"/>
        <v>143.83917731287448</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1178326.2899999998</v>
      </c>
      <c r="E412" s="51">
        <f>E6+E298</f>
        <v>1360007.29</v>
      </c>
      <c r="F412" s="52">
        <f t="shared" si="8"/>
        <v>115.41856458112296</v>
      </c>
    </row>
    <row r="413" spans="1:6" ht="12.75" customHeight="1" x14ac:dyDescent="0.2">
      <c r="A413" s="53" t="s">
        <v>609</v>
      </c>
      <c r="B413" s="84" t="s">
        <v>832</v>
      </c>
      <c r="C413" s="50" t="s">
        <v>833</v>
      </c>
      <c r="D413" s="51">
        <f>D289+D350</f>
        <v>1178326.28</v>
      </c>
      <c r="E413" s="51">
        <f>E289+E350</f>
        <v>1360007.29</v>
      </c>
      <c r="F413" s="52">
        <f t="shared" si="8"/>
        <v>115.41856556063573</v>
      </c>
    </row>
    <row r="414" spans="1:6" ht="12.75" customHeight="1" x14ac:dyDescent="0.2">
      <c r="A414" s="53" t="s">
        <v>609</v>
      </c>
      <c r="B414" s="84" t="s">
        <v>834</v>
      </c>
      <c r="C414" s="50" t="s">
        <v>835</v>
      </c>
      <c r="D414" s="51">
        <f>IF(D412&gt;=D413,D412-D413,0)</f>
        <v>9.9999997764825821E-3</v>
      </c>
      <c r="E414" s="51">
        <f>IF(E412&gt;=E413,E412-E413,0)</f>
        <v>0</v>
      </c>
      <c r="F414" s="52">
        <f t="shared" si="8"/>
        <v>0</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0</v>
      </c>
      <c r="E416" s="51">
        <f>IF(E292-E293+E409-E410&gt;=0,E292-E293+E409-E410,0)</f>
        <v>0</v>
      </c>
      <c r="F416" s="52" t="str">
        <f t="shared" si="8"/>
        <v>-</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1178326.2899999998</v>
      </c>
      <c r="E639" s="51">
        <f>E412+E420</f>
        <v>1360007.29</v>
      </c>
      <c r="F639" s="52">
        <f t="shared" si="12"/>
        <v>115.41856458112296</v>
      </c>
    </row>
    <row r="640" spans="1:6" ht="12.75" customHeight="1" x14ac:dyDescent="0.2">
      <c r="A640" s="53" t="s">
        <v>609</v>
      </c>
      <c r="B640" s="84" t="s">
        <v>1278</v>
      </c>
      <c r="C640" s="50" t="s">
        <v>1279</v>
      </c>
      <c r="D640" s="51">
        <f>D413+D528</f>
        <v>1178326.28</v>
      </c>
      <c r="E640" s="51">
        <f>E413+E528</f>
        <v>1360007.29</v>
      </c>
      <c r="F640" s="52">
        <f t="shared" si="12"/>
        <v>115.41856556063573</v>
      </c>
    </row>
    <row r="641" spans="1:6" ht="12.75" customHeight="1" x14ac:dyDescent="0.2">
      <c r="A641" s="53" t="s">
        <v>609</v>
      </c>
      <c r="B641" s="84" t="s">
        <v>1280</v>
      </c>
      <c r="C641" s="50" t="s">
        <v>1281</v>
      </c>
      <c r="D641" s="51">
        <f>IF(D639&gt;=D640,D639-D640,0)</f>
        <v>9.9999997764825821E-3</v>
      </c>
      <c r="E641" s="51">
        <f>IF(E639&gt;=E640,E639-E640,0)</f>
        <v>0</v>
      </c>
      <c r="F641" s="52">
        <f t="shared" si="12"/>
        <v>0</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0</v>
      </c>
      <c r="E643" s="51">
        <f>IF(E416-E417+E637-E638&gt;=0,E416-E417+E637-E638,0)</f>
        <v>0</v>
      </c>
      <c r="F643" s="52" t="str">
        <f t="shared" si="12"/>
        <v>-</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9.9999997764825821E-3</v>
      </c>
      <c r="E645" s="51">
        <f>IF(E641+E643-E642-E644&gt;=0,E641+E643-E642-E644,0)</f>
        <v>0</v>
      </c>
      <c r="F645" s="52">
        <f t="shared" si="12"/>
        <v>0</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37334.06</v>
      </c>
      <c r="E647" s="242">
        <v>78513.460000000006</v>
      </c>
      <c r="F647" s="56">
        <f t="shared" si="12"/>
        <v>210.29981737855462</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0</v>
      </c>
      <c r="E649" s="241">
        <v>0</v>
      </c>
      <c r="F649" s="52" t="str">
        <f t="shared" ref="F649:F712" si="13">IF(D649&lt;&gt;0,IF(E649/D649&gt;=100,"&gt;&gt;100",E649/D649*100),"-")</f>
        <v>-</v>
      </c>
    </row>
    <row r="650" spans="1:6" ht="12.75" customHeight="1" x14ac:dyDescent="0.2">
      <c r="A650" s="53" t="s">
        <v>1297</v>
      </c>
      <c r="B650" s="84" t="s">
        <v>1298</v>
      </c>
      <c r="C650" s="50" t="s">
        <v>1297</v>
      </c>
      <c r="D650" s="241">
        <v>1183345.2</v>
      </c>
      <c r="E650" s="241">
        <v>1368398.91</v>
      </c>
      <c r="F650" s="52">
        <f t="shared" si="13"/>
        <v>115.63818486777993</v>
      </c>
    </row>
    <row r="651" spans="1:6" ht="12.75" customHeight="1" x14ac:dyDescent="0.2">
      <c r="A651" s="53" t="s">
        <v>1299</v>
      </c>
      <c r="B651" s="84" t="s">
        <v>1300</v>
      </c>
      <c r="C651" s="50" t="s">
        <v>1299</v>
      </c>
      <c r="D651" s="241">
        <v>1183345.2</v>
      </c>
      <c r="E651" s="241">
        <v>1368398.91</v>
      </c>
      <c r="F651" s="52">
        <f t="shared" si="13"/>
        <v>115.63818486777993</v>
      </c>
    </row>
    <row r="652" spans="1:6" ht="24" x14ac:dyDescent="0.2">
      <c r="A652" s="53">
        <v>11</v>
      </c>
      <c r="B652" s="84" t="s">
        <v>1301</v>
      </c>
      <c r="C652" s="50" t="s">
        <v>1302</v>
      </c>
      <c r="D652" s="51">
        <f>+D649+D650-D651</f>
        <v>0</v>
      </c>
      <c r="E652" s="51">
        <f>+E649+E650-E651</f>
        <v>0</v>
      </c>
      <c r="F652" s="52" t="str">
        <f t="shared" si="13"/>
        <v>-</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23</v>
      </c>
      <c r="E654" s="261">
        <v>22</v>
      </c>
      <c r="F654" s="52">
        <f t="shared" si="13"/>
        <v>95.652173913043484</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23</v>
      </c>
      <c r="E656" s="261">
        <v>21</v>
      </c>
      <c r="F656" s="52">
        <f t="shared" si="13"/>
        <v>91.304347826086953</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0</v>
      </c>
      <c r="E717" s="241">
        <v>441.44</v>
      </c>
      <c r="F717" s="52" t="str">
        <f t="shared" si="14"/>
        <v>-</v>
      </c>
    </row>
    <row r="718" spans="1:6" ht="12.75" customHeight="1" x14ac:dyDescent="0.2">
      <c r="A718" s="53">
        <v>32121</v>
      </c>
      <c r="B718" s="84" t="s">
        <v>1416</v>
      </c>
      <c r="C718" s="50" t="s">
        <v>1417</v>
      </c>
      <c r="D718" s="241">
        <v>18308.810000000001</v>
      </c>
      <c r="E718" s="241">
        <v>22308.23</v>
      </c>
      <c r="F718" s="52">
        <f t="shared" si="14"/>
        <v>121.84423782867373</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1645.76</v>
      </c>
      <c r="E720" s="241">
        <v>1479.27</v>
      </c>
      <c r="F720" s="52">
        <f t="shared" si="14"/>
        <v>89.883701147190351</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94481.02</v>
      </c>
      <c r="E722" s="241">
        <v>96632.87</v>
      </c>
      <c r="F722" s="52">
        <f t="shared" si="14"/>
        <v>102.27754738464931</v>
      </c>
    </row>
    <row r="723" spans="1:6" ht="12.75" customHeight="1" x14ac:dyDescent="0.2">
      <c r="A723" s="53" t="s">
        <v>1426</v>
      </c>
      <c r="B723" s="84" t="s">
        <v>1427</v>
      </c>
      <c r="C723" s="50" t="s">
        <v>1426</v>
      </c>
      <c r="D723" s="241">
        <v>1196.95</v>
      </c>
      <c r="E723" s="241">
        <v>625.38</v>
      </c>
      <c r="F723" s="52">
        <f t="shared" si="14"/>
        <v>52.247796482726926</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629.5</v>
      </c>
      <c r="E725" s="241">
        <v>0</v>
      </c>
      <c r="F725" s="52">
        <f t="shared" si="14"/>
        <v>0</v>
      </c>
    </row>
    <row r="726" spans="1:6" ht="12.75" customHeight="1" x14ac:dyDescent="0.2">
      <c r="A726" s="53" t="s">
        <v>1432</v>
      </c>
      <c r="B726" s="84" t="s">
        <v>1433</v>
      </c>
      <c r="C726" s="50" t="s">
        <v>1432</v>
      </c>
      <c r="D726" s="241">
        <v>1759.14</v>
      </c>
      <c r="E726" s="241">
        <v>1759.09</v>
      </c>
      <c r="F726" s="52">
        <f t="shared" si="14"/>
        <v>99.997157702058942</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D289" sqref="D289"/>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5" width="14.42578125" style="87" customWidth="1"/>
    <col min="26"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2885374.25</v>
      </c>
      <c r="E6" s="228">
        <f>E7+E68</f>
        <v>2874975.6199999996</v>
      </c>
      <c r="F6" s="229">
        <f t="shared" ref="F6:F37" si="0">IF(D6&gt;0,IF(E6/D6&gt;=100,"&gt;&gt;100",E6/D6*100),"-")</f>
        <v>99.639608969269744</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2844936.61</v>
      </c>
      <c r="E7" s="103">
        <f>E8+E12+E51+E52+E56+E63</f>
        <v>2791778.7499999995</v>
      </c>
      <c r="F7" s="92">
        <f t="shared" si="0"/>
        <v>98.131492286571529</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0</v>
      </c>
      <c r="E10" s="246">
        <v>0</v>
      </c>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0</v>
      </c>
      <c r="E11" s="246">
        <v>0</v>
      </c>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2520799.9899999998</v>
      </c>
      <c r="E12" s="103">
        <f>E13+E19+E29+E35+E41+E45</f>
        <v>2791778.7499999995</v>
      </c>
      <c r="F12" s="92">
        <f t="shared" si="0"/>
        <v>110.74971283223465</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2430755.2399999998</v>
      </c>
      <c r="E13" s="103">
        <f>SUM(E14:E17)-E18</f>
        <v>2724588.82</v>
      </c>
      <c r="F13" s="92">
        <f t="shared" si="0"/>
        <v>112.08815989223169</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2627843.5099999998</v>
      </c>
      <c r="E15" s="246">
        <v>2954525.13</v>
      </c>
      <c r="F15" s="92">
        <f t="shared" si="0"/>
        <v>112.43154772180479</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197088.27</v>
      </c>
      <c r="E18" s="246">
        <v>229936.31</v>
      </c>
      <c r="F18" s="92">
        <f t="shared" si="0"/>
        <v>116.66666412973233</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73827.580000000016</v>
      </c>
      <c r="E19" s="103">
        <f>SUM(E20:E27)-E28</f>
        <v>55104.859999999986</v>
      </c>
      <c r="F19" s="92">
        <f t="shared" si="0"/>
        <v>74.639938082759826</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97471.02</v>
      </c>
      <c r="E20" s="246">
        <v>101498.05</v>
      </c>
      <c r="F20" s="92">
        <f t="shared" si="0"/>
        <v>104.13151519292605</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9391.49</v>
      </c>
      <c r="E21" s="246">
        <v>10137.73</v>
      </c>
      <c r="F21" s="92">
        <f t="shared" si="0"/>
        <v>107.94591699506681</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6110.43</v>
      </c>
      <c r="E22" s="246">
        <v>6110.43</v>
      </c>
      <c r="F22" s="92">
        <f t="shared" si="0"/>
        <v>100</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3106.64</v>
      </c>
      <c r="E23" s="246">
        <v>3106.64</v>
      </c>
      <c r="F23" s="92">
        <f t="shared" si="0"/>
        <v>100</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1516.86</v>
      </c>
      <c r="E25" s="246">
        <v>1516.85</v>
      </c>
      <c r="F25" s="92">
        <f t="shared" si="0"/>
        <v>99.999340743377758</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429543.93</v>
      </c>
      <c r="E26" s="246">
        <v>434950.88</v>
      </c>
      <c r="F26" s="92">
        <f t="shared" si="0"/>
        <v>101.2587653141787</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473312.79</v>
      </c>
      <c r="E28" s="246">
        <v>502215.72</v>
      </c>
      <c r="F28" s="92">
        <f t="shared" si="0"/>
        <v>106.10651784837674</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16210</v>
      </c>
      <c r="E29" s="103">
        <f>SUM(E30:E33)-E34</f>
        <v>12078.049999999996</v>
      </c>
      <c r="F29" s="92">
        <f t="shared" si="0"/>
        <v>74.509870450339264</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49582.85</v>
      </c>
      <c r="E30" s="246">
        <v>49582.85</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33372.85</v>
      </c>
      <c r="E34" s="246">
        <v>37504.800000000003</v>
      </c>
      <c r="F34" s="92">
        <f t="shared" si="0"/>
        <v>112.38117212045123</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7.17</v>
      </c>
      <c r="E35" s="103">
        <f>SUM(E36:E39)-E40</f>
        <v>7.02</v>
      </c>
      <c r="F35" s="92">
        <f t="shared" si="0"/>
        <v>97.907949790794973</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7.17</v>
      </c>
      <c r="E37" s="246">
        <v>7.02</v>
      </c>
      <c r="F37" s="92">
        <f t="shared" si="0"/>
        <v>97.907949790794973</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17854.54</v>
      </c>
      <c r="E47" s="246">
        <v>17854.54</v>
      </c>
      <c r="F47" s="92">
        <f t="shared" si="1"/>
        <v>100</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17854.54</v>
      </c>
      <c r="E50" s="246">
        <v>17854.54</v>
      </c>
      <c r="F50" s="92">
        <f t="shared" si="1"/>
        <v>100</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607.37</v>
      </c>
      <c r="E54" s="246">
        <v>607.37</v>
      </c>
      <c r="F54" s="92">
        <f t="shared" si="1"/>
        <v>100</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607.37</v>
      </c>
      <c r="E55" s="246">
        <v>607.37</v>
      </c>
      <c r="F55" s="92">
        <f t="shared" si="1"/>
        <v>100</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324136.62</v>
      </c>
      <c r="E56" s="103">
        <f>SUM(E57:E62)</f>
        <v>0</v>
      </c>
      <c r="F56" s="92">
        <f t="shared" si="1"/>
        <v>0</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324136.62</v>
      </c>
      <c r="E57" s="246">
        <v>0</v>
      </c>
      <c r="F57" s="92">
        <f t="shared" si="1"/>
        <v>0</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40437.64</v>
      </c>
      <c r="E68" s="103">
        <f>E69+E78+E87+E118+E134+E146+E164+E170</f>
        <v>83196.87000000001</v>
      </c>
      <c r="F68" s="92">
        <f t="shared" si="1"/>
        <v>205.74116095795901</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3103.58</v>
      </c>
      <c r="E78" s="103">
        <f>E79+SUM(E82:E84)-E85+E86</f>
        <v>4683.41</v>
      </c>
      <c r="F78" s="92">
        <f t="shared" si="2"/>
        <v>150.90347276371159</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1793.69</v>
      </c>
      <c r="E84" s="246">
        <v>3237.88</v>
      </c>
      <c r="F84" s="92">
        <f t="shared" si="2"/>
        <v>180.51502768036841</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1309.8900000000001</v>
      </c>
      <c r="E86" s="246">
        <v>1445.53</v>
      </c>
      <c r="F86" s="92">
        <f t="shared" si="2"/>
        <v>110.3550679828077</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0</v>
      </c>
      <c r="E146" s="103">
        <f>SUM(E147:E149)+SUM(E158:E162)-E163</f>
        <v>0</v>
      </c>
      <c r="F146" s="92" t="str">
        <f t="shared" si="4"/>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37334.06</v>
      </c>
      <c r="E170" s="103">
        <f>SUM(E171:E173)</f>
        <v>78513.460000000006</v>
      </c>
      <c r="F170" s="92">
        <f t="shared" si="5"/>
        <v>210.29981737855462</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37334.06</v>
      </c>
      <c r="E173" s="246">
        <v>78513.460000000006</v>
      </c>
      <c r="F173" s="92">
        <f t="shared" si="5"/>
        <v>210.29981737855462</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2885374.25</v>
      </c>
      <c r="E175" s="103">
        <f>E176+E237</f>
        <v>2874975.62</v>
      </c>
      <c r="F175" s="92">
        <f t="shared" ref="F175:F206" si="6">IF(D175&gt;0,IF(E175/D175&gt;=100,"&gt;&gt;100",E175/D175*100),"-")</f>
        <v>99.639608969269773</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40437.64</v>
      </c>
      <c r="E176" s="103">
        <f>E177+E189+E190+E206+E234</f>
        <v>83196.87000000001</v>
      </c>
      <c r="F176" s="92">
        <f t="shared" si="6"/>
        <v>205.74116095795901</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40437.64</v>
      </c>
      <c r="E177" s="103">
        <f>SUM(E178:E180)+SUM(E184:E188)</f>
        <v>83196.87000000001</v>
      </c>
      <c r="F177" s="92">
        <f t="shared" si="6"/>
        <v>205.74116095795901</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38637.79</v>
      </c>
      <c r="E178" s="246">
        <v>78202.070000000007</v>
      </c>
      <c r="F178" s="92">
        <f t="shared" si="6"/>
        <v>202.39788559335304</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323.58</v>
      </c>
      <c r="E179" s="246">
        <v>1938.7</v>
      </c>
      <c r="F179" s="92">
        <f t="shared" si="6"/>
        <v>599.14086161072998</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0</v>
      </c>
      <c r="E183" s="246">
        <v>0</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1476.27</v>
      </c>
      <c r="E188" s="246">
        <v>3056.1</v>
      </c>
      <c r="F188" s="92">
        <f t="shared" si="6"/>
        <v>207.01497693511351</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2844936.61</v>
      </c>
      <c r="E237" s="103">
        <f>+E238+E245-E254+SUM(E255:E257)</f>
        <v>2791778.75</v>
      </c>
      <c r="F237" s="92">
        <f t="shared" si="7"/>
        <v>98.131492286571557</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2844936.61</v>
      </c>
      <c r="E238" s="103">
        <f>E239-E242</f>
        <v>2791778.75</v>
      </c>
      <c r="F238" s="92">
        <f t="shared" si="7"/>
        <v>98.131492286571557</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2844936.61</v>
      </c>
      <c r="E239" s="103">
        <f>SUM(E240:E241)</f>
        <v>2791778.75</v>
      </c>
      <c r="F239" s="92">
        <f t="shared" ref="F239:F260" si="8">IF(D239&gt;0,IF(E239/D239&gt;=100,"&gt;&gt;100",E239/D239*100),"-")</f>
        <v>98.131492286571557</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2844936.61</v>
      </c>
      <c r="E240" s="246">
        <v>2791778.75</v>
      </c>
      <c r="F240" s="92">
        <f t="shared" si="8"/>
        <v>98.131492286571557</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0</v>
      </c>
      <c r="E245" s="103">
        <f>E246-E250</f>
        <v>0</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0</v>
      </c>
      <c r="E247" s="246">
        <v>0</v>
      </c>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0</v>
      </c>
      <c r="E259" s="103">
        <f>E260</f>
        <v>0</v>
      </c>
      <c r="F259" s="92" t="str">
        <f t="shared" si="8"/>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0</v>
      </c>
      <c r="E260" s="247">
        <v>0</v>
      </c>
      <c r="F260" s="96" t="str">
        <f t="shared" si="8"/>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0</v>
      </c>
      <c r="E265" s="246">
        <v>0</v>
      </c>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1235.57</v>
      </c>
      <c r="E268" s="246">
        <v>1445.53</v>
      </c>
      <c r="F268" s="92">
        <f t="shared" si="9"/>
        <v>116.99296680884126</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74.319999999999993</v>
      </c>
      <c r="E271" s="246">
        <v>0</v>
      </c>
      <c r="F271" s="92">
        <f t="shared" si="9"/>
        <v>0</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40437.64</v>
      </c>
      <c r="E288" s="246">
        <v>83196.87</v>
      </c>
      <c r="F288" s="92">
        <f t="shared" si="9"/>
        <v>205.74116095795895</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1476.27</v>
      </c>
      <c r="E302" s="246">
        <v>3056.1</v>
      </c>
      <c r="F302" s="92">
        <f t="shared" si="10"/>
        <v>207.01497693511351</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41" sqref="D141"/>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26" width="14.42578125" style="63" customWidth="1"/>
    <col min="27"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1178326.28</v>
      </c>
      <c r="E129" s="80">
        <f>E130+E133+SUM(E134:E140)</f>
        <v>1360007.29</v>
      </c>
      <c r="F129" s="62">
        <f t="shared" si="3"/>
        <v>115.41856556063573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1178326.28</v>
      </c>
      <c r="E140" s="248">
        <v>1360007.29</v>
      </c>
      <c r="F140" s="62">
        <f t="shared" si="4"/>
        <v>115.41856556063573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1178326.28</v>
      </c>
      <c r="E141" s="105">
        <f>E5+E22+E28+E35+E75+E82+E89+E107+E114+E129</f>
        <v>1360007.29</v>
      </c>
      <c r="F141" s="81">
        <f t="shared" si="4"/>
        <v>115.41856556063573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6" sqref="E26"/>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23.3</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v>0</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23.3</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23.3</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v>23.3</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40437.64</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1369716.97</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3000.47</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1353613.24</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478325.36</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872633.38</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0</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2654.5</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13103.26</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1326957.74</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1420.64</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1312433.8400000001</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438761.08</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871018.26</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0</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2654.5</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13103.26</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83196.869999999879</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83196.87000000001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3056.1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80140.77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7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17" width="14.42578125" style="48" customWidth="1"/>
    <col min="18"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E4+E14+E20+E277+E311+E314+E316</f>
        <v>0</v>
      </c>
      <c r="F3" s="123">
        <f>F4+F14+F20+F277+F311+F314+F316</f>
        <v>2</v>
      </c>
      <c r="G3" s="123">
        <f>IF(RefStr!C12&lt;&gt;"",INT(VALUE(MID(RefStr!C12,1,4))),0)</f>
        <v>2023</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48710</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Provjera</v>
      </c>
      <c r="C218" s="117" t="s">
        <v>3223</v>
      </c>
      <c r="D218" s="122"/>
      <c r="E218" s="70">
        <f t="shared" si="12"/>
        <v>0</v>
      </c>
      <c r="F218" s="70">
        <f t="shared" si="13"/>
        <v>1</v>
      </c>
      <c r="G218" s="70"/>
      <c r="H218" s="70"/>
      <c r="I218" s="70"/>
      <c r="J218" s="70"/>
      <c r="K218" s="70"/>
      <c r="L218" s="70">
        <f>IF(AND('PR-RAS'!D158&gt;0,SUM('PR-RAS'!D716:D717)=0),1,0)</f>
        <v>1</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3318</v>
      </c>
      <c r="B1" s="382"/>
      <c r="C1" s="382"/>
    </row>
    <row r="2" spans="1:17" ht="33" customHeight="1" x14ac:dyDescent="0.2">
      <c r="A2" s="383" t="s">
        <v>3319</v>
      </c>
      <c r="B2" s="384"/>
      <c r="C2" s="376"/>
      <c r="D2" s="4"/>
      <c r="E2" s="4"/>
      <c r="F2" s="4"/>
      <c r="G2" s="4"/>
      <c r="H2" s="4"/>
      <c r="I2" s="4"/>
      <c r="J2" s="4"/>
      <c r="K2" s="4"/>
      <c r="L2" s="4"/>
      <c r="M2" s="4"/>
      <c r="N2" s="4"/>
      <c r="O2" s="4"/>
      <c r="P2" s="4"/>
      <c r="Q2" s="4"/>
    </row>
    <row r="3" spans="1:17" ht="18.75" customHeight="1" x14ac:dyDescent="0.2">
      <c r="A3" s="303" t="s">
        <v>3320</v>
      </c>
      <c r="B3" s="385"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0" t="s">
        <v>3402</v>
      </c>
      <c r="C46" s="376"/>
      <c r="D46" s="41"/>
      <c r="E46" s="4"/>
      <c r="F46" s="4"/>
      <c r="G46" s="4"/>
      <c r="H46" s="4"/>
      <c r="I46" s="4"/>
      <c r="J46" s="4"/>
      <c r="K46" s="4"/>
      <c r="L46" s="4"/>
      <c r="M46" s="4"/>
      <c r="N46" s="4"/>
      <c r="O46" s="4"/>
      <c r="P46" s="4"/>
      <c r="Q46" s="4"/>
    </row>
    <row r="47" spans="1:17" ht="66" hidden="1" customHeight="1" x14ac:dyDescent="0.2">
      <c r="A47" s="46" t="s">
        <v>3403</v>
      </c>
      <c r="B47" s="381" t="s">
        <v>3404</v>
      </c>
      <c r="C47" s="381"/>
      <c r="D47" s="4"/>
      <c r="E47" s="4"/>
      <c r="F47" s="4"/>
      <c r="G47" s="4"/>
      <c r="H47" s="4"/>
      <c r="I47" s="4"/>
      <c r="J47" s="4"/>
      <c r="K47" s="4"/>
      <c r="L47" s="4"/>
      <c r="M47" s="4"/>
      <c r="N47" s="4"/>
      <c r="O47" s="4"/>
      <c r="P47" s="4"/>
      <c r="Q47" s="4"/>
    </row>
    <row r="48" spans="1:17" ht="123.75" customHeight="1" x14ac:dyDescent="0.2">
      <c r="A48" s="266" t="s">
        <v>3405</v>
      </c>
      <c r="B48" s="379" t="s">
        <v>3406</v>
      </c>
      <c r="C48" s="378"/>
      <c r="D48" s="4"/>
      <c r="E48" s="4"/>
      <c r="F48" s="4"/>
      <c r="G48" s="4"/>
      <c r="H48" s="4"/>
      <c r="I48" s="4"/>
      <c r="J48" s="4"/>
      <c r="K48" s="4"/>
      <c r="L48" s="4"/>
      <c r="M48" s="4"/>
      <c r="N48" s="4"/>
      <c r="O48" s="4"/>
      <c r="P48" s="4"/>
      <c r="Q48" s="4"/>
    </row>
    <row r="49" spans="1:17" ht="34.5" customHeight="1" x14ac:dyDescent="0.2">
      <c r="A49" s="266" t="s">
        <v>3407</v>
      </c>
      <c r="B49" s="377" t="s">
        <v>3408</v>
      </c>
      <c r="C49" s="378"/>
      <c r="D49" s="4"/>
      <c r="E49" s="4"/>
      <c r="F49" s="4"/>
      <c r="G49" s="4"/>
      <c r="H49" s="4"/>
      <c r="I49" s="4"/>
      <c r="J49" s="4"/>
      <c r="K49" s="4"/>
      <c r="L49" s="4"/>
      <c r="M49" s="4"/>
      <c r="N49" s="4"/>
      <c r="O49" s="4"/>
      <c r="P49" s="4"/>
      <c r="Q49" s="4"/>
    </row>
    <row r="50" spans="1:17" ht="34.5" customHeight="1" x14ac:dyDescent="0.2">
      <c r="A50" s="266" t="s">
        <v>3409</v>
      </c>
      <c r="B50" s="377" t="s">
        <v>3410</v>
      </c>
      <c r="C50" s="378"/>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Zvonimir Kalčik</cp:lastModifiedBy>
  <cp:lastPrinted>2024-01-30T12:12:36Z</cp:lastPrinted>
  <dcterms:created xsi:type="dcterms:W3CDTF">2024-01-30T11:23:36Z</dcterms:created>
  <dcterms:modified xsi:type="dcterms:W3CDTF">2024-03-08T11:22:56Z</dcterms:modified>
</cp:coreProperties>
</file>